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U LIEU KE TOAN\Năm 2026\"/>
    </mc:Choice>
  </mc:AlternateContent>
  <bookViews>
    <workbookView xWindow="0" yWindow="0" windowWidth="19200" windowHeight="6900"/>
  </bookViews>
  <sheets>
    <sheet name="Cân đối NS" sheetId="3" r:id="rId1"/>
    <sheet name="Thu NS" sheetId="1" r:id="rId2"/>
    <sheet name="Chi NS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D8" i="3"/>
  <c r="B8" i="3"/>
  <c r="B7" i="3"/>
  <c r="B11" i="3"/>
  <c r="B10" i="3"/>
  <c r="B9" i="3"/>
  <c r="B6" i="3"/>
  <c r="D6" i="3"/>
  <c r="H32" i="1" l="1"/>
  <c r="G32" i="1"/>
  <c r="F42" i="1"/>
  <c r="C9" i="2" l="1"/>
  <c r="D26" i="2"/>
  <c r="C10" i="2"/>
  <c r="C14" i="2"/>
  <c r="H47" i="1"/>
  <c r="G47" i="1"/>
  <c r="F45" i="1"/>
  <c r="E45" i="1"/>
  <c r="C8" i="2" l="1"/>
  <c r="C38" i="1"/>
  <c r="D57" i="1" l="1"/>
  <c r="D55" i="1" s="1"/>
  <c r="C55" i="1"/>
  <c r="D44" i="1"/>
  <c r="D40" i="1" s="1"/>
  <c r="C40" i="1"/>
  <c r="C34" i="1"/>
  <c r="D37" i="1"/>
  <c r="D36" i="1"/>
  <c r="D35" i="1"/>
  <c r="E29" i="2"/>
  <c r="E28" i="2"/>
  <c r="E26" i="2"/>
  <c r="E25" i="2"/>
  <c r="E24" i="2"/>
  <c r="E23" i="2"/>
  <c r="D14" i="2"/>
  <c r="D9" i="2" s="1"/>
  <c r="E21" i="2"/>
  <c r="E20" i="2"/>
  <c r="E18" i="2"/>
  <c r="E17" i="2"/>
  <c r="E16" i="2"/>
  <c r="E15" i="2"/>
  <c r="E11" i="2"/>
  <c r="F57" i="1"/>
  <c r="G57" i="1"/>
  <c r="H56" i="1"/>
  <c r="G56" i="1"/>
  <c r="E55" i="1"/>
  <c r="H50" i="1"/>
  <c r="G50" i="1"/>
  <c r="F44" i="1"/>
  <c r="F40" i="1" s="1"/>
  <c r="E40" i="1"/>
  <c r="F38" i="1"/>
  <c r="G37" i="1"/>
  <c r="F37" i="1"/>
  <c r="G36" i="1"/>
  <c r="F36" i="1"/>
  <c r="G35" i="1"/>
  <c r="F35" i="1"/>
  <c r="E34" i="1"/>
  <c r="G55" i="1" l="1"/>
  <c r="H57" i="1"/>
  <c r="G48" i="1"/>
  <c r="C45" i="1"/>
  <c r="C39" i="1" s="1"/>
  <c r="C33" i="1" s="1"/>
  <c r="C32" i="1" s="1"/>
  <c r="H35" i="1"/>
  <c r="D38" i="1"/>
  <c r="D34" i="1" s="1"/>
  <c r="D45" i="1"/>
  <c r="D39" i="1" s="1"/>
  <c r="H49" i="1"/>
  <c r="G34" i="1"/>
  <c r="H36" i="1"/>
  <c r="H37" i="1"/>
  <c r="G49" i="1"/>
  <c r="E14" i="2"/>
  <c r="D10" i="2"/>
  <c r="E22" i="2"/>
  <c r="F34" i="1"/>
  <c r="F55" i="1"/>
  <c r="H55" i="1" s="1"/>
  <c r="D33" i="1" l="1"/>
  <c r="D32" i="1" s="1"/>
  <c r="H48" i="1"/>
  <c r="E10" i="2"/>
  <c r="H34" i="1"/>
  <c r="G46" i="1"/>
  <c r="H46" i="1"/>
  <c r="D8" i="2" l="1"/>
  <c r="E8" i="2" s="1"/>
  <c r="E9" i="2"/>
  <c r="H45" i="1"/>
  <c r="F39" i="1"/>
  <c r="G45" i="1"/>
  <c r="E39" i="1"/>
  <c r="G39" i="1" l="1"/>
  <c r="E33" i="1"/>
  <c r="E32" i="1" s="1"/>
  <c r="H39" i="1"/>
  <c r="F33" i="1"/>
  <c r="H33" i="1" l="1"/>
  <c r="F32" i="1"/>
  <c r="G33" i="1"/>
</calcChain>
</file>

<file path=xl/sharedStrings.xml><?xml version="1.0" encoding="utf-8"?>
<sst xmlns="http://schemas.openxmlformats.org/spreadsheetml/2006/main" count="162" uniqueCount="119">
  <si>
    <t>STT</t>
  </si>
  <si>
    <t>NỘI DUNG</t>
  </si>
  <si>
    <t>Tổng thu ngân sách NN</t>
  </si>
  <si>
    <t>Thu từ khu vực ngoài quốc doanh</t>
  </si>
  <si>
    <t>1.1</t>
  </si>
  <si>
    <t>Thuế GTGT</t>
  </si>
  <si>
    <t xml:space="preserve"> - Doanh nghiệp NQD</t>
  </si>
  <si>
    <t xml:space="preserve"> - Hộ cá thể</t>
  </si>
  <si>
    <t>1.2</t>
  </si>
  <si>
    <t>Thuế thu nhập doanh nghiệp</t>
  </si>
  <si>
    <t>1.3</t>
  </si>
  <si>
    <t>Thuế tài nguyên</t>
  </si>
  <si>
    <t>Thuế thu nhập cá nhân</t>
  </si>
  <si>
    <t>2.1</t>
  </si>
  <si>
    <t>Hộ sản xuất kinh doanh</t>
  </si>
  <si>
    <t>2.2</t>
  </si>
  <si>
    <t>Thu từ hoạt động bất động sản</t>
  </si>
  <si>
    <t>2.3</t>
  </si>
  <si>
    <t>Tiền công, tiền lương NLĐ</t>
  </si>
  <si>
    <t>Thuế sử dụng đất phi nông nghiệp</t>
  </si>
  <si>
    <t>Thu tiền sử dụng đất</t>
  </si>
  <si>
    <t>4.1</t>
  </si>
  <si>
    <t>Dự án giao đất</t>
  </si>
  <si>
    <t>4.2</t>
  </si>
  <si>
    <t>Công nhận quyền SDĐ</t>
  </si>
  <si>
    <t>Lệ phí trước bạ nhà đất</t>
  </si>
  <si>
    <t>Phí, lệ phí</t>
  </si>
  <si>
    <t>6.1</t>
  </si>
  <si>
    <t>Lệ phí môn bài thu từ doanh nghiệp</t>
  </si>
  <si>
    <t>6.2</t>
  </si>
  <si>
    <t>Lệ phí môn bài thu từ HKD</t>
  </si>
  <si>
    <t>6.3</t>
  </si>
  <si>
    <t>Khác</t>
  </si>
  <si>
    <t>Thu tại xã</t>
  </si>
  <si>
    <t>Stt</t>
  </si>
  <si>
    <t>Nội dung</t>
  </si>
  <si>
    <t>Dự toán thu năm 2026</t>
  </si>
  <si>
    <t>So sánh (%)</t>
  </si>
  <si>
    <t>Thu NSNN</t>
  </si>
  <si>
    <t>Thu NSX</t>
  </si>
  <si>
    <t>A</t>
  </si>
  <si>
    <t>B</t>
  </si>
  <si>
    <t>TỔNG THU</t>
  </si>
  <si>
    <t>I</t>
  </si>
  <si>
    <t>Thu ngân sách nhà nước trên địa bàn</t>
  </si>
  <si>
    <t xml:space="preserve">Các khoản thu 100% </t>
  </si>
  <si>
    <t>*</t>
  </si>
  <si>
    <t>Các khoản thu phân chia theo tỷ lệ phần trăm (%)</t>
  </si>
  <si>
    <t>Các khoản thu phân chia</t>
  </si>
  <si>
    <t>Phí môn bài</t>
  </si>
  <si>
    <t>Phí bảo vệ môi trường</t>
  </si>
  <si>
    <t>Thuế bảo vệ môi trường</t>
  </si>
  <si>
    <t>Các khoản thu phân chia khác do cấp tỉnh quy định</t>
  </si>
  <si>
    <t>Thuế giá trị gia tăng khu vực ngoài quốc doanh thu từ doanh nghiệp và tổ chức kinh doanh</t>
  </si>
  <si>
    <t>Thuế thu nhập doanh nghiệp khu vực ngoài quốc doanh</t>
  </si>
  <si>
    <t>Lệ phí trước bạ</t>
  </si>
  <si>
    <t>Thu tiền cấp tiền khai thác khoáng sản</t>
  </si>
  <si>
    <t>II</t>
  </si>
  <si>
    <t>Thu chuyển nguồn</t>
  </si>
  <si>
    <t>III</t>
  </si>
  <si>
    <t>Thu kết dư ngân sách năm trước</t>
  </si>
  <si>
    <t>IV</t>
  </si>
  <si>
    <t>Thu bổ sung từ ngân sách cấp trên</t>
  </si>
  <si>
    <t>Thu bổ sung cân đối</t>
  </si>
  <si>
    <t>Thu bổ sung có mục tiêu</t>
  </si>
  <si>
    <t>Phụ lục  03</t>
  </si>
  <si>
    <t>Dự toán năm 2026</t>
  </si>
  <si>
    <t>ĐẦU TƯ PHÁT TRIỂN</t>
  </si>
  <si>
    <t>TỔNG CHI</t>
  </si>
  <si>
    <t>Chi cân đối NSĐP</t>
  </si>
  <si>
    <t>Chi đầu tư</t>
  </si>
  <si>
    <t>Chi đầu tư XDCB</t>
  </si>
  <si>
    <t>Chi đầu tư từ nguồn thu tiền sử dụng đất</t>
  </si>
  <si>
    <t>5% tiết kiệm chi đầu tư theo Nghị quyết số 245/NQ-QH</t>
  </si>
  <si>
    <t>Chi thường xuyên</t>
  </si>
  <si>
    <t>Chi hoạt động quản lý nhà nước, Đảng, đoàn thể</t>
  </si>
  <si>
    <t>Chi quốc phòng</t>
  </si>
  <si>
    <t>Chi an ninh</t>
  </si>
  <si>
    <t>Chi giáo dục - đào tạo và dạy nghề</t>
  </si>
  <si>
    <t>Sự nghiệp hoa học công nghệ, đổi mới sáng tạo và chuyển đổi số</t>
  </si>
  <si>
    <t>Chi sự nghiệp y tế, dân số và gia đình</t>
  </si>
  <si>
    <t xml:space="preserve">Chi sự nghiệp văn hóa thông tin </t>
  </si>
  <si>
    <t xml:space="preserve">Chi sự nghiệp phát thanh, truyền hình </t>
  </si>
  <si>
    <t xml:space="preserve">Chi sự nghiệp thể dục thể thao </t>
  </si>
  <si>
    <t>Chi sự nghiệp bảo vệ môi trường</t>
  </si>
  <si>
    <t xml:space="preserve">Chi hoạt động kinh tế </t>
  </si>
  <si>
    <t>Chi bảo đảm xã hội</t>
  </si>
  <si>
    <t>Chi thường xuyên khác</t>
  </si>
  <si>
    <t>Chi khác</t>
  </si>
  <si>
    <t>Dự phòng ngân sách</t>
  </si>
  <si>
    <t>Chi từ nguồn BSMT</t>
  </si>
  <si>
    <t>Phụ lục 01</t>
  </si>
  <si>
    <t>THỰC HIỆN DỰ TOÁN THU NGÂN SÁCH NHÀ NƯỚC QUÝ I NĂM 2026</t>
  </si>
  <si>
    <t>(Kèm theo Quyết định số 27/QĐ-UBND ngày  10/4/2026 của UBND xã Lục Sơn)</t>
  </si>
  <si>
    <t>THỰC HIỆN DỰ TOÁN CHI NGÂN SÁCH NHÀ NƯỚC QUÝ I NĂM 2026</t>
  </si>
  <si>
    <t>UBND XÃ LỤC SƠN</t>
  </si>
  <si>
    <t>Thu khác ngân sách</t>
  </si>
  <si>
    <t>Đơn vị:  đồng</t>
  </si>
  <si>
    <t>Thu NS xã</t>
  </si>
  <si>
    <t>Thực hiện quý I/2026</t>
  </si>
  <si>
    <t>DỰ TOÁN</t>
  </si>
  <si>
    <t>NỘI DUNG CHI</t>
  </si>
  <si>
    <t>TỔNG SỐ THU</t>
  </si>
  <si>
    <t>TỔNG SỐ CHI</t>
  </si>
  <si>
    <t>I. Các khoản thu xã hưởng 100%</t>
  </si>
  <si>
    <t>I. Chi đầu tư phát triển</t>
  </si>
  <si>
    <r>
      <t xml:space="preserve">II. Các khoản thu phân chia theo tỷ lệ </t>
    </r>
    <r>
      <rPr>
        <vertAlign val="superscript"/>
        <sz val="12"/>
        <rFont val="Times New Roman"/>
        <family val="1"/>
      </rPr>
      <t>(1)</t>
    </r>
  </si>
  <si>
    <t>II. Chi thường xuyên</t>
  </si>
  <si>
    <t xml:space="preserve">III. Thu bổ sung </t>
  </si>
  <si>
    <t>III. Dự phòng</t>
  </si>
  <si>
    <t>- Bổ sung cân đối</t>
  </si>
  <si>
    <t>IV. Chi tạo nguồn CCTL</t>
  </si>
  <si>
    <t>- Bổ sung có mục tiêu</t>
  </si>
  <si>
    <t>V. Chi từ nguồn BSMT</t>
  </si>
  <si>
    <t>Phụ lục 02</t>
  </si>
  <si>
    <t>CÂN ĐỐI THỰC HIỆN DỰ TOÁN NGÂN SÁCH NHÀ NƯỚC QUÝ I NĂM 2026</t>
  </si>
  <si>
    <t>5=3/1</t>
  </si>
  <si>
    <t>6=4/2</t>
  </si>
  <si>
    <t>3=2/1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</si>
</sst>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_-;\-* #,##0_-;_-* &quot;-&quot;??_-;_-@_-"/>
    <numFmt numFmtId="165" formatCode="_-* #,##0.0_-;\-* #,##0.0_-;_-* &quot;-&quot;??_-;_-@_-"/>
    <numFmt numFmtId="166" formatCode="_(* #,##0_);_(* \(#,##0\);_(* &quot;-&quot;??_);_(@_)"/>
    <numFmt numFmtId="167" formatCode="#,##0_ ;[Red]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.VnTime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Calibri"/>
      <family val="2"/>
      <charset val="163"/>
      <scheme val="minor"/>
    </font>
    <font>
      <i/>
      <sz val="12"/>
      <name val="Times New Roman"/>
      <family val="1"/>
    </font>
    <font>
      <vertAlign val="superscript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7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3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7" fontId="2" fillId="2" borderId="1" xfId="2" applyNumberFormat="1" applyFont="1" applyFill="1" applyBorder="1" applyAlignment="1">
      <alignment vertical="center" wrapText="1"/>
    </xf>
    <xf numFmtId="166" fontId="2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64" fontId="10" fillId="2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164" fontId="10" fillId="2" borderId="1" xfId="1" applyNumberFormat="1" applyFont="1" applyFill="1" applyBorder="1" applyAlignment="1">
      <alignment vertical="center" wrapText="1"/>
    </xf>
    <xf numFmtId="3" fontId="0" fillId="0" borderId="0" xfId="0" applyNumberForma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6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1" applyNumberFormat="1" applyFont="1" applyBorder="1" applyAlignment="1">
      <alignment vertical="center" wrapText="1"/>
    </xf>
    <xf numFmtId="164" fontId="11" fillId="0" borderId="0" xfId="0" applyNumberFormat="1" applyFont="1"/>
    <xf numFmtId="0" fontId="10" fillId="0" borderId="1" xfId="0" applyFont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38" fontId="11" fillId="0" borderId="0" xfId="0" applyNumberFormat="1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4">
    <cellStyle name="Comma" xfId="1" builtinId="3"/>
    <cellStyle name="Comma 8" xfId="3"/>
    <cellStyle name="Normal" xfId="0" builtinId="0"/>
    <cellStyle name="Normal 1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F11" sqref="F11"/>
    </sheetView>
  </sheetViews>
  <sheetFormatPr defaultRowHeight="15.5" x14ac:dyDescent="0.35"/>
  <cols>
    <col min="1" max="1" width="48" style="39" customWidth="1"/>
    <col min="2" max="2" width="22.1796875" style="39" customWidth="1"/>
    <col min="3" max="3" width="45.36328125" style="39" customWidth="1"/>
    <col min="4" max="4" width="19.1796875" style="39" customWidth="1"/>
    <col min="5" max="5" width="16.54296875" style="39" bestFit="1" customWidth="1"/>
    <col min="6" max="248" width="8.7265625" style="39"/>
    <col min="249" max="249" width="10.453125" style="39" customWidth="1"/>
    <col min="250" max="250" width="23.7265625" style="39" customWidth="1"/>
    <col min="251" max="251" width="18.54296875" style="39" customWidth="1"/>
    <col min="252" max="252" width="20.81640625" style="39" customWidth="1"/>
    <col min="253" max="253" width="18" style="39" customWidth="1"/>
    <col min="254" max="254" width="0" style="39" hidden="1" customWidth="1"/>
    <col min="255" max="255" width="18.90625" style="39" customWidth="1"/>
    <col min="256" max="256" width="18.6328125" style="39" customWidth="1"/>
    <col min="257" max="257" width="14.54296875" style="39" customWidth="1"/>
    <col min="258" max="504" width="8.7265625" style="39"/>
    <col min="505" max="505" width="10.453125" style="39" customWidth="1"/>
    <col min="506" max="506" width="23.7265625" style="39" customWidth="1"/>
    <col min="507" max="507" width="18.54296875" style="39" customWidth="1"/>
    <col min="508" max="508" width="20.81640625" style="39" customWidth="1"/>
    <col min="509" max="509" width="18" style="39" customWidth="1"/>
    <col min="510" max="510" width="0" style="39" hidden="1" customWidth="1"/>
    <col min="511" max="511" width="18.90625" style="39" customWidth="1"/>
    <col min="512" max="512" width="18.6328125" style="39" customWidth="1"/>
    <col min="513" max="513" width="14.54296875" style="39" customWidth="1"/>
    <col min="514" max="760" width="8.7265625" style="39"/>
    <col min="761" max="761" width="10.453125" style="39" customWidth="1"/>
    <col min="762" max="762" width="23.7265625" style="39" customWidth="1"/>
    <col min="763" max="763" width="18.54296875" style="39" customWidth="1"/>
    <col min="764" max="764" width="20.81640625" style="39" customWidth="1"/>
    <col min="765" max="765" width="18" style="39" customWidth="1"/>
    <col min="766" max="766" width="0" style="39" hidden="1" customWidth="1"/>
    <col min="767" max="767" width="18.90625" style="39" customWidth="1"/>
    <col min="768" max="768" width="18.6328125" style="39" customWidth="1"/>
    <col min="769" max="769" width="14.54296875" style="39" customWidth="1"/>
    <col min="770" max="1016" width="8.7265625" style="39"/>
    <col min="1017" max="1017" width="10.453125" style="39" customWidth="1"/>
    <col min="1018" max="1018" width="23.7265625" style="39" customWidth="1"/>
    <col min="1019" max="1019" width="18.54296875" style="39" customWidth="1"/>
    <col min="1020" max="1020" width="20.81640625" style="39" customWidth="1"/>
    <col min="1021" max="1021" width="18" style="39" customWidth="1"/>
    <col min="1022" max="1022" width="0" style="39" hidden="1" customWidth="1"/>
    <col min="1023" max="1023" width="18.90625" style="39" customWidth="1"/>
    <col min="1024" max="1024" width="18.6328125" style="39" customWidth="1"/>
    <col min="1025" max="1025" width="14.54296875" style="39" customWidth="1"/>
    <col min="1026" max="1272" width="8.7265625" style="39"/>
    <col min="1273" max="1273" width="10.453125" style="39" customWidth="1"/>
    <col min="1274" max="1274" width="23.7265625" style="39" customWidth="1"/>
    <col min="1275" max="1275" width="18.54296875" style="39" customWidth="1"/>
    <col min="1276" max="1276" width="20.81640625" style="39" customWidth="1"/>
    <col min="1277" max="1277" width="18" style="39" customWidth="1"/>
    <col min="1278" max="1278" width="0" style="39" hidden="1" customWidth="1"/>
    <col min="1279" max="1279" width="18.90625" style="39" customWidth="1"/>
    <col min="1280" max="1280" width="18.6328125" style="39" customWidth="1"/>
    <col min="1281" max="1281" width="14.54296875" style="39" customWidth="1"/>
    <col min="1282" max="1528" width="8.7265625" style="39"/>
    <col min="1529" max="1529" width="10.453125" style="39" customWidth="1"/>
    <col min="1530" max="1530" width="23.7265625" style="39" customWidth="1"/>
    <col min="1531" max="1531" width="18.54296875" style="39" customWidth="1"/>
    <col min="1532" max="1532" width="20.81640625" style="39" customWidth="1"/>
    <col min="1533" max="1533" width="18" style="39" customWidth="1"/>
    <col min="1534" max="1534" width="0" style="39" hidden="1" customWidth="1"/>
    <col min="1535" max="1535" width="18.90625" style="39" customWidth="1"/>
    <col min="1536" max="1536" width="18.6328125" style="39" customWidth="1"/>
    <col min="1537" max="1537" width="14.54296875" style="39" customWidth="1"/>
    <col min="1538" max="1784" width="8.7265625" style="39"/>
    <col min="1785" max="1785" width="10.453125" style="39" customWidth="1"/>
    <col min="1786" max="1786" width="23.7265625" style="39" customWidth="1"/>
    <col min="1787" max="1787" width="18.54296875" style="39" customWidth="1"/>
    <col min="1788" max="1788" width="20.81640625" style="39" customWidth="1"/>
    <col min="1789" max="1789" width="18" style="39" customWidth="1"/>
    <col min="1790" max="1790" width="0" style="39" hidden="1" customWidth="1"/>
    <col min="1791" max="1791" width="18.90625" style="39" customWidth="1"/>
    <col min="1792" max="1792" width="18.6328125" style="39" customWidth="1"/>
    <col min="1793" max="1793" width="14.54296875" style="39" customWidth="1"/>
    <col min="1794" max="2040" width="8.7265625" style="39"/>
    <col min="2041" max="2041" width="10.453125" style="39" customWidth="1"/>
    <col min="2042" max="2042" width="23.7265625" style="39" customWidth="1"/>
    <col min="2043" max="2043" width="18.54296875" style="39" customWidth="1"/>
    <col min="2044" max="2044" width="20.81640625" style="39" customWidth="1"/>
    <col min="2045" max="2045" width="18" style="39" customWidth="1"/>
    <col min="2046" max="2046" width="0" style="39" hidden="1" customWidth="1"/>
    <col min="2047" max="2047" width="18.90625" style="39" customWidth="1"/>
    <col min="2048" max="2048" width="18.6328125" style="39" customWidth="1"/>
    <col min="2049" max="2049" width="14.54296875" style="39" customWidth="1"/>
    <col min="2050" max="2296" width="8.7265625" style="39"/>
    <col min="2297" max="2297" width="10.453125" style="39" customWidth="1"/>
    <col min="2298" max="2298" width="23.7265625" style="39" customWidth="1"/>
    <col min="2299" max="2299" width="18.54296875" style="39" customWidth="1"/>
    <col min="2300" max="2300" width="20.81640625" style="39" customWidth="1"/>
    <col min="2301" max="2301" width="18" style="39" customWidth="1"/>
    <col min="2302" max="2302" width="0" style="39" hidden="1" customWidth="1"/>
    <col min="2303" max="2303" width="18.90625" style="39" customWidth="1"/>
    <col min="2304" max="2304" width="18.6328125" style="39" customWidth="1"/>
    <col min="2305" max="2305" width="14.54296875" style="39" customWidth="1"/>
    <col min="2306" max="2552" width="8.7265625" style="39"/>
    <col min="2553" max="2553" width="10.453125" style="39" customWidth="1"/>
    <col min="2554" max="2554" width="23.7265625" style="39" customWidth="1"/>
    <col min="2555" max="2555" width="18.54296875" style="39" customWidth="1"/>
    <col min="2556" max="2556" width="20.81640625" style="39" customWidth="1"/>
    <col min="2557" max="2557" width="18" style="39" customWidth="1"/>
    <col min="2558" max="2558" width="0" style="39" hidden="1" customWidth="1"/>
    <col min="2559" max="2559" width="18.90625" style="39" customWidth="1"/>
    <col min="2560" max="2560" width="18.6328125" style="39" customWidth="1"/>
    <col min="2561" max="2561" width="14.54296875" style="39" customWidth="1"/>
    <col min="2562" max="2808" width="8.7265625" style="39"/>
    <col min="2809" max="2809" width="10.453125" style="39" customWidth="1"/>
    <col min="2810" max="2810" width="23.7265625" style="39" customWidth="1"/>
    <col min="2811" max="2811" width="18.54296875" style="39" customWidth="1"/>
    <col min="2812" max="2812" width="20.81640625" style="39" customWidth="1"/>
    <col min="2813" max="2813" width="18" style="39" customWidth="1"/>
    <col min="2814" max="2814" width="0" style="39" hidden="1" customWidth="1"/>
    <col min="2815" max="2815" width="18.90625" style="39" customWidth="1"/>
    <col min="2816" max="2816" width="18.6328125" style="39" customWidth="1"/>
    <col min="2817" max="2817" width="14.54296875" style="39" customWidth="1"/>
    <col min="2818" max="3064" width="8.7265625" style="39"/>
    <col min="3065" max="3065" width="10.453125" style="39" customWidth="1"/>
    <col min="3066" max="3066" width="23.7265625" style="39" customWidth="1"/>
    <col min="3067" max="3067" width="18.54296875" style="39" customWidth="1"/>
    <col min="3068" max="3068" width="20.81640625" style="39" customWidth="1"/>
    <col min="3069" max="3069" width="18" style="39" customWidth="1"/>
    <col min="3070" max="3070" width="0" style="39" hidden="1" customWidth="1"/>
    <col min="3071" max="3071" width="18.90625" style="39" customWidth="1"/>
    <col min="3072" max="3072" width="18.6328125" style="39" customWidth="1"/>
    <col min="3073" max="3073" width="14.54296875" style="39" customWidth="1"/>
    <col min="3074" max="3320" width="8.7265625" style="39"/>
    <col min="3321" max="3321" width="10.453125" style="39" customWidth="1"/>
    <col min="3322" max="3322" width="23.7265625" style="39" customWidth="1"/>
    <col min="3323" max="3323" width="18.54296875" style="39" customWidth="1"/>
    <col min="3324" max="3324" width="20.81640625" style="39" customWidth="1"/>
    <col min="3325" max="3325" width="18" style="39" customWidth="1"/>
    <col min="3326" max="3326" width="0" style="39" hidden="1" customWidth="1"/>
    <col min="3327" max="3327" width="18.90625" style="39" customWidth="1"/>
    <col min="3328" max="3328" width="18.6328125" style="39" customWidth="1"/>
    <col min="3329" max="3329" width="14.54296875" style="39" customWidth="1"/>
    <col min="3330" max="3576" width="8.7265625" style="39"/>
    <col min="3577" max="3577" width="10.453125" style="39" customWidth="1"/>
    <col min="3578" max="3578" width="23.7265625" style="39" customWidth="1"/>
    <col min="3579" max="3579" width="18.54296875" style="39" customWidth="1"/>
    <col min="3580" max="3580" width="20.81640625" style="39" customWidth="1"/>
    <col min="3581" max="3581" width="18" style="39" customWidth="1"/>
    <col min="3582" max="3582" width="0" style="39" hidden="1" customWidth="1"/>
    <col min="3583" max="3583" width="18.90625" style="39" customWidth="1"/>
    <col min="3584" max="3584" width="18.6328125" style="39" customWidth="1"/>
    <col min="3585" max="3585" width="14.54296875" style="39" customWidth="1"/>
    <col min="3586" max="3832" width="8.7265625" style="39"/>
    <col min="3833" max="3833" width="10.453125" style="39" customWidth="1"/>
    <col min="3834" max="3834" width="23.7265625" style="39" customWidth="1"/>
    <col min="3835" max="3835" width="18.54296875" style="39" customWidth="1"/>
    <col min="3836" max="3836" width="20.81640625" style="39" customWidth="1"/>
    <col min="3837" max="3837" width="18" style="39" customWidth="1"/>
    <col min="3838" max="3838" width="0" style="39" hidden="1" customWidth="1"/>
    <col min="3839" max="3839" width="18.90625" style="39" customWidth="1"/>
    <col min="3840" max="3840" width="18.6328125" style="39" customWidth="1"/>
    <col min="3841" max="3841" width="14.54296875" style="39" customWidth="1"/>
    <col min="3842" max="4088" width="8.7265625" style="39"/>
    <col min="4089" max="4089" width="10.453125" style="39" customWidth="1"/>
    <col min="4090" max="4090" width="23.7265625" style="39" customWidth="1"/>
    <col min="4091" max="4091" width="18.54296875" style="39" customWidth="1"/>
    <col min="4092" max="4092" width="20.81640625" style="39" customWidth="1"/>
    <col min="4093" max="4093" width="18" style="39" customWidth="1"/>
    <col min="4094" max="4094" width="0" style="39" hidden="1" customWidth="1"/>
    <col min="4095" max="4095" width="18.90625" style="39" customWidth="1"/>
    <col min="4096" max="4096" width="18.6328125" style="39" customWidth="1"/>
    <col min="4097" max="4097" width="14.54296875" style="39" customWidth="1"/>
    <col min="4098" max="4344" width="8.7265625" style="39"/>
    <col min="4345" max="4345" width="10.453125" style="39" customWidth="1"/>
    <col min="4346" max="4346" width="23.7265625" style="39" customWidth="1"/>
    <col min="4347" max="4347" width="18.54296875" style="39" customWidth="1"/>
    <col min="4348" max="4348" width="20.81640625" style="39" customWidth="1"/>
    <col min="4349" max="4349" width="18" style="39" customWidth="1"/>
    <col min="4350" max="4350" width="0" style="39" hidden="1" customWidth="1"/>
    <col min="4351" max="4351" width="18.90625" style="39" customWidth="1"/>
    <col min="4352" max="4352" width="18.6328125" style="39" customWidth="1"/>
    <col min="4353" max="4353" width="14.54296875" style="39" customWidth="1"/>
    <col min="4354" max="4600" width="8.7265625" style="39"/>
    <col min="4601" max="4601" width="10.453125" style="39" customWidth="1"/>
    <col min="4602" max="4602" width="23.7265625" style="39" customWidth="1"/>
    <col min="4603" max="4603" width="18.54296875" style="39" customWidth="1"/>
    <col min="4604" max="4604" width="20.81640625" style="39" customWidth="1"/>
    <col min="4605" max="4605" width="18" style="39" customWidth="1"/>
    <col min="4606" max="4606" width="0" style="39" hidden="1" customWidth="1"/>
    <col min="4607" max="4607" width="18.90625" style="39" customWidth="1"/>
    <col min="4608" max="4608" width="18.6328125" style="39" customWidth="1"/>
    <col min="4609" max="4609" width="14.54296875" style="39" customWidth="1"/>
    <col min="4610" max="4856" width="8.7265625" style="39"/>
    <col min="4857" max="4857" width="10.453125" style="39" customWidth="1"/>
    <col min="4858" max="4858" width="23.7265625" style="39" customWidth="1"/>
    <col min="4859" max="4859" width="18.54296875" style="39" customWidth="1"/>
    <col min="4860" max="4860" width="20.81640625" style="39" customWidth="1"/>
    <col min="4861" max="4861" width="18" style="39" customWidth="1"/>
    <col min="4862" max="4862" width="0" style="39" hidden="1" customWidth="1"/>
    <col min="4863" max="4863" width="18.90625" style="39" customWidth="1"/>
    <col min="4864" max="4864" width="18.6328125" style="39" customWidth="1"/>
    <col min="4865" max="4865" width="14.54296875" style="39" customWidth="1"/>
    <col min="4866" max="5112" width="8.7265625" style="39"/>
    <col min="5113" max="5113" width="10.453125" style="39" customWidth="1"/>
    <col min="5114" max="5114" width="23.7265625" style="39" customWidth="1"/>
    <col min="5115" max="5115" width="18.54296875" style="39" customWidth="1"/>
    <col min="5116" max="5116" width="20.81640625" style="39" customWidth="1"/>
    <col min="5117" max="5117" width="18" style="39" customWidth="1"/>
    <col min="5118" max="5118" width="0" style="39" hidden="1" customWidth="1"/>
    <col min="5119" max="5119" width="18.90625" style="39" customWidth="1"/>
    <col min="5120" max="5120" width="18.6328125" style="39" customWidth="1"/>
    <col min="5121" max="5121" width="14.54296875" style="39" customWidth="1"/>
    <col min="5122" max="5368" width="8.7265625" style="39"/>
    <col min="5369" max="5369" width="10.453125" style="39" customWidth="1"/>
    <col min="5370" max="5370" width="23.7265625" style="39" customWidth="1"/>
    <col min="5371" max="5371" width="18.54296875" style="39" customWidth="1"/>
    <col min="5372" max="5372" width="20.81640625" style="39" customWidth="1"/>
    <col min="5373" max="5373" width="18" style="39" customWidth="1"/>
    <col min="5374" max="5374" width="0" style="39" hidden="1" customWidth="1"/>
    <col min="5375" max="5375" width="18.90625" style="39" customWidth="1"/>
    <col min="5376" max="5376" width="18.6328125" style="39" customWidth="1"/>
    <col min="5377" max="5377" width="14.54296875" style="39" customWidth="1"/>
    <col min="5378" max="5624" width="8.7265625" style="39"/>
    <col min="5625" max="5625" width="10.453125" style="39" customWidth="1"/>
    <col min="5626" max="5626" width="23.7265625" style="39" customWidth="1"/>
    <col min="5627" max="5627" width="18.54296875" style="39" customWidth="1"/>
    <col min="5628" max="5628" width="20.81640625" style="39" customWidth="1"/>
    <col min="5629" max="5629" width="18" style="39" customWidth="1"/>
    <col min="5630" max="5630" width="0" style="39" hidden="1" customWidth="1"/>
    <col min="5631" max="5631" width="18.90625" style="39" customWidth="1"/>
    <col min="5632" max="5632" width="18.6328125" style="39" customWidth="1"/>
    <col min="5633" max="5633" width="14.54296875" style="39" customWidth="1"/>
    <col min="5634" max="5880" width="8.7265625" style="39"/>
    <col min="5881" max="5881" width="10.453125" style="39" customWidth="1"/>
    <col min="5882" max="5882" width="23.7265625" style="39" customWidth="1"/>
    <col min="5883" max="5883" width="18.54296875" style="39" customWidth="1"/>
    <col min="5884" max="5884" width="20.81640625" style="39" customWidth="1"/>
    <col min="5885" max="5885" width="18" style="39" customWidth="1"/>
    <col min="5886" max="5886" width="0" style="39" hidden="1" customWidth="1"/>
    <col min="5887" max="5887" width="18.90625" style="39" customWidth="1"/>
    <col min="5888" max="5888" width="18.6328125" style="39" customWidth="1"/>
    <col min="5889" max="5889" width="14.54296875" style="39" customWidth="1"/>
    <col min="5890" max="6136" width="8.7265625" style="39"/>
    <col min="6137" max="6137" width="10.453125" style="39" customWidth="1"/>
    <col min="6138" max="6138" width="23.7265625" style="39" customWidth="1"/>
    <col min="6139" max="6139" width="18.54296875" style="39" customWidth="1"/>
    <col min="6140" max="6140" width="20.81640625" style="39" customWidth="1"/>
    <col min="6141" max="6141" width="18" style="39" customWidth="1"/>
    <col min="6142" max="6142" width="0" style="39" hidden="1" customWidth="1"/>
    <col min="6143" max="6143" width="18.90625" style="39" customWidth="1"/>
    <col min="6144" max="6144" width="18.6328125" style="39" customWidth="1"/>
    <col min="6145" max="6145" width="14.54296875" style="39" customWidth="1"/>
    <col min="6146" max="6392" width="8.7265625" style="39"/>
    <col min="6393" max="6393" width="10.453125" style="39" customWidth="1"/>
    <col min="6394" max="6394" width="23.7265625" style="39" customWidth="1"/>
    <col min="6395" max="6395" width="18.54296875" style="39" customWidth="1"/>
    <col min="6396" max="6396" width="20.81640625" style="39" customWidth="1"/>
    <col min="6397" max="6397" width="18" style="39" customWidth="1"/>
    <col min="6398" max="6398" width="0" style="39" hidden="1" customWidth="1"/>
    <col min="6399" max="6399" width="18.90625" style="39" customWidth="1"/>
    <col min="6400" max="6400" width="18.6328125" style="39" customWidth="1"/>
    <col min="6401" max="6401" width="14.54296875" style="39" customWidth="1"/>
    <col min="6402" max="6648" width="8.7265625" style="39"/>
    <col min="6649" max="6649" width="10.453125" style="39" customWidth="1"/>
    <col min="6650" max="6650" width="23.7265625" style="39" customWidth="1"/>
    <col min="6651" max="6651" width="18.54296875" style="39" customWidth="1"/>
    <col min="6652" max="6652" width="20.81640625" style="39" customWidth="1"/>
    <col min="6653" max="6653" width="18" style="39" customWidth="1"/>
    <col min="6654" max="6654" width="0" style="39" hidden="1" customWidth="1"/>
    <col min="6655" max="6655" width="18.90625" style="39" customWidth="1"/>
    <col min="6656" max="6656" width="18.6328125" style="39" customWidth="1"/>
    <col min="6657" max="6657" width="14.54296875" style="39" customWidth="1"/>
    <col min="6658" max="6904" width="8.7265625" style="39"/>
    <col min="6905" max="6905" width="10.453125" style="39" customWidth="1"/>
    <col min="6906" max="6906" width="23.7265625" style="39" customWidth="1"/>
    <col min="6907" max="6907" width="18.54296875" style="39" customWidth="1"/>
    <col min="6908" max="6908" width="20.81640625" style="39" customWidth="1"/>
    <col min="6909" max="6909" width="18" style="39" customWidth="1"/>
    <col min="6910" max="6910" width="0" style="39" hidden="1" customWidth="1"/>
    <col min="6911" max="6911" width="18.90625" style="39" customWidth="1"/>
    <col min="6912" max="6912" width="18.6328125" style="39" customWidth="1"/>
    <col min="6913" max="6913" width="14.54296875" style="39" customWidth="1"/>
    <col min="6914" max="7160" width="8.7265625" style="39"/>
    <col min="7161" max="7161" width="10.453125" style="39" customWidth="1"/>
    <col min="7162" max="7162" width="23.7265625" style="39" customWidth="1"/>
    <col min="7163" max="7163" width="18.54296875" style="39" customWidth="1"/>
    <col min="7164" max="7164" width="20.81640625" style="39" customWidth="1"/>
    <col min="7165" max="7165" width="18" style="39" customWidth="1"/>
    <col min="7166" max="7166" width="0" style="39" hidden="1" customWidth="1"/>
    <col min="7167" max="7167" width="18.90625" style="39" customWidth="1"/>
    <col min="7168" max="7168" width="18.6328125" style="39" customWidth="1"/>
    <col min="7169" max="7169" width="14.54296875" style="39" customWidth="1"/>
    <col min="7170" max="7416" width="8.7265625" style="39"/>
    <col min="7417" max="7417" width="10.453125" style="39" customWidth="1"/>
    <col min="7418" max="7418" width="23.7265625" style="39" customWidth="1"/>
    <col min="7419" max="7419" width="18.54296875" style="39" customWidth="1"/>
    <col min="7420" max="7420" width="20.81640625" style="39" customWidth="1"/>
    <col min="7421" max="7421" width="18" style="39" customWidth="1"/>
    <col min="7422" max="7422" width="0" style="39" hidden="1" customWidth="1"/>
    <col min="7423" max="7423" width="18.90625" style="39" customWidth="1"/>
    <col min="7424" max="7424" width="18.6328125" style="39" customWidth="1"/>
    <col min="7425" max="7425" width="14.54296875" style="39" customWidth="1"/>
    <col min="7426" max="7672" width="8.7265625" style="39"/>
    <col min="7673" max="7673" width="10.453125" style="39" customWidth="1"/>
    <col min="7674" max="7674" width="23.7265625" style="39" customWidth="1"/>
    <col min="7675" max="7675" width="18.54296875" style="39" customWidth="1"/>
    <col min="7676" max="7676" width="20.81640625" style="39" customWidth="1"/>
    <col min="7677" max="7677" width="18" style="39" customWidth="1"/>
    <col min="7678" max="7678" width="0" style="39" hidden="1" customWidth="1"/>
    <col min="7679" max="7679" width="18.90625" style="39" customWidth="1"/>
    <col min="7680" max="7680" width="18.6328125" style="39" customWidth="1"/>
    <col min="7681" max="7681" width="14.54296875" style="39" customWidth="1"/>
    <col min="7682" max="7928" width="8.7265625" style="39"/>
    <col min="7929" max="7929" width="10.453125" style="39" customWidth="1"/>
    <col min="7930" max="7930" width="23.7265625" style="39" customWidth="1"/>
    <col min="7931" max="7931" width="18.54296875" style="39" customWidth="1"/>
    <col min="7932" max="7932" width="20.81640625" style="39" customWidth="1"/>
    <col min="7933" max="7933" width="18" style="39" customWidth="1"/>
    <col min="7934" max="7934" width="0" style="39" hidden="1" customWidth="1"/>
    <col min="7935" max="7935" width="18.90625" style="39" customWidth="1"/>
    <col min="7936" max="7936" width="18.6328125" style="39" customWidth="1"/>
    <col min="7937" max="7937" width="14.54296875" style="39" customWidth="1"/>
    <col min="7938" max="8184" width="8.7265625" style="39"/>
    <col min="8185" max="8185" width="10.453125" style="39" customWidth="1"/>
    <col min="8186" max="8186" width="23.7265625" style="39" customWidth="1"/>
    <col min="8187" max="8187" width="18.54296875" style="39" customWidth="1"/>
    <col min="8188" max="8188" width="20.81640625" style="39" customWidth="1"/>
    <col min="8189" max="8189" width="18" style="39" customWidth="1"/>
    <col min="8190" max="8190" width="0" style="39" hidden="1" customWidth="1"/>
    <col min="8191" max="8191" width="18.90625" style="39" customWidth="1"/>
    <col min="8192" max="8192" width="18.6328125" style="39" customWidth="1"/>
    <col min="8193" max="8193" width="14.54296875" style="39" customWidth="1"/>
    <col min="8194" max="8440" width="8.7265625" style="39"/>
    <col min="8441" max="8441" width="10.453125" style="39" customWidth="1"/>
    <col min="8442" max="8442" width="23.7265625" style="39" customWidth="1"/>
    <col min="8443" max="8443" width="18.54296875" style="39" customWidth="1"/>
    <col min="8444" max="8444" width="20.81640625" style="39" customWidth="1"/>
    <col min="8445" max="8445" width="18" style="39" customWidth="1"/>
    <col min="8446" max="8446" width="0" style="39" hidden="1" customWidth="1"/>
    <col min="8447" max="8447" width="18.90625" style="39" customWidth="1"/>
    <col min="8448" max="8448" width="18.6328125" style="39" customWidth="1"/>
    <col min="8449" max="8449" width="14.54296875" style="39" customWidth="1"/>
    <col min="8450" max="8696" width="8.7265625" style="39"/>
    <col min="8697" max="8697" width="10.453125" style="39" customWidth="1"/>
    <col min="8698" max="8698" width="23.7265625" style="39" customWidth="1"/>
    <col min="8699" max="8699" width="18.54296875" style="39" customWidth="1"/>
    <col min="8700" max="8700" width="20.81640625" style="39" customWidth="1"/>
    <col min="8701" max="8701" width="18" style="39" customWidth="1"/>
    <col min="8702" max="8702" width="0" style="39" hidden="1" customWidth="1"/>
    <col min="8703" max="8703" width="18.90625" style="39" customWidth="1"/>
    <col min="8704" max="8704" width="18.6328125" style="39" customWidth="1"/>
    <col min="8705" max="8705" width="14.54296875" style="39" customWidth="1"/>
    <col min="8706" max="8952" width="8.7265625" style="39"/>
    <col min="8953" max="8953" width="10.453125" style="39" customWidth="1"/>
    <col min="8954" max="8954" width="23.7265625" style="39" customWidth="1"/>
    <col min="8955" max="8955" width="18.54296875" style="39" customWidth="1"/>
    <col min="8956" max="8956" width="20.81640625" style="39" customWidth="1"/>
    <col min="8957" max="8957" width="18" style="39" customWidth="1"/>
    <col min="8958" max="8958" width="0" style="39" hidden="1" customWidth="1"/>
    <col min="8959" max="8959" width="18.90625" style="39" customWidth="1"/>
    <col min="8960" max="8960" width="18.6328125" style="39" customWidth="1"/>
    <col min="8961" max="8961" width="14.54296875" style="39" customWidth="1"/>
    <col min="8962" max="9208" width="8.7265625" style="39"/>
    <col min="9209" max="9209" width="10.453125" style="39" customWidth="1"/>
    <col min="9210" max="9210" width="23.7265625" style="39" customWidth="1"/>
    <col min="9211" max="9211" width="18.54296875" style="39" customWidth="1"/>
    <col min="9212" max="9212" width="20.81640625" style="39" customWidth="1"/>
    <col min="9213" max="9213" width="18" style="39" customWidth="1"/>
    <col min="9214" max="9214" width="0" style="39" hidden="1" customWidth="1"/>
    <col min="9215" max="9215" width="18.90625" style="39" customWidth="1"/>
    <col min="9216" max="9216" width="18.6328125" style="39" customWidth="1"/>
    <col min="9217" max="9217" width="14.54296875" style="39" customWidth="1"/>
    <col min="9218" max="9464" width="8.7265625" style="39"/>
    <col min="9465" max="9465" width="10.453125" style="39" customWidth="1"/>
    <col min="9466" max="9466" width="23.7265625" style="39" customWidth="1"/>
    <col min="9467" max="9467" width="18.54296875" style="39" customWidth="1"/>
    <col min="9468" max="9468" width="20.81640625" style="39" customWidth="1"/>
    <col min="9469" max="9469" width="18" style="39" customWidth="1"/>
    <col min="9470" max="9470" width="0" style="39" hidden="1" customWidth="1"/>
    <col min="9471" max="9471" width="18.90625" style="39" customWidth="1"/>
    <col min="9472" max="9472" width="18.6328125" style="39" customWidth="1"/>
    <col min="9473" max="9473" width="14.54296875" style="39" customWidth="1"/>
    <col min="9474" max="9720" width="8.7265625" style="39"/>
    <col min="9721" max="9721" width="10.453125" style="39" customWidth="1"/>
    <col min="9722" max="9722" width="23.7265625" style="39" customWidth="1"/>
    <col min="9723" max="9723" width="18.54296875" style="39" customWidth="1"/>
    <col min="9724" max="9724" width="20.81640625" style="39" customWidth="1"/>
    <col min="9725" max="9725" width="18" style="39" customWidth="1"/>
    <col min="9726" max="9726" width="0" style="39" hidden="1" customWidth="1"/>
    <col min="9727" max="9727" width="18.90625" style="39" customWidth="1"/>
    <col min="9728" max="9728" width="18.6328125" style="39" customWidth="1"/>
    <col min="9729" max="9729" width="14.54296875" style="39" customWidth="1"/>
    <col min="9730" max="9976" width="8.7265625" style="39"/>
    <col min="9977" max="9977" width="10.453125" style="39" customWidth="1"/>
    <col min="9978" max="9978" width="23.7265625" style="39" customWidth="1"/>
    <col min="9979" max="9979" width="18.54296875" style="39" customWidth="1"/>
    <col min="9980" max="9980" width="20.81640625" style="39" customWidth="1"/>
    <col min="9981" max="9981" width="18" style="39" customWidth="1"/>
    <col min="9982" max="9982" width="0" style="39" hidden="1" customWidth="1"/>
    <col min="9983" max="9983" width="18.90625" style="39" customWidth="1"/>
    <col min="9984" max="9984" width="18.6328125" style="39" customWidth="1"/>
    <col min="9985" max="9985" width="14.54296875" style="39" customWidth="1"/>
    <col min="9986" max="10232" width="8.7265625" style="39"/>
    <col min="10233" max="10233" width="10.453125" style="39" customWidth="1"/>
    <col min="10234" max="10234" width="23.7265625" style="39" customWidth="1"/>
    <col min="10235" max="10235" width="18.54296875" style="39" customWidth="1"/>
    <col min="10236" max="10236" width="20.81640625" style="39" customWidth="1"/>
    <col min="10237" max="10237" width="18" style="39" customWidth="1"/>
    <col min="10238" max="10238" width="0" style="39" hidden="1" customWidth="1"/>
    <col min="10239" max="10239" width="18.90625" style="39" customWidth="1"/>
    <col min="10240" max="10240" width="18.6328125" style="39" customWidth="1"/>
    <col min="10241" max="10241" width="14.54296875" style="39" customWidth="1"/>
    <col min="10242" max="10488" width="8.7265625" style="39"/>
    <col min="10489" max="10489" width="10.453125" style="39" customWidth="1"/>
    <col min="10490" max="10490" width="23.7265625" style="39" customWidth="1"/>
    <col min="10491" max="10491" width="18.54296875" style="39" customWidth="1"/>
    <col min="10492" max="10492" width="20.81640625" style="39" customWidth="1"/>
    <col min="10493" max="10493" width="18" style="39" customWidth="1"/>
    <col min="10494" max="10494" width="0" style="39" hidden="1" customWidth="1"/>
    <col min="10495" max="10495" width="18.90625" style="39" customWidth="1"/>
    <col min="10496" max="10496" width="18.6328125" style="39" customWidth="1"/>
    <col min="10497" max="10497" width="14.54296875" style="39" customWidth="1"/>
    <col min="10498" max="10744" width="8.7265625" style="39"/>
    <col min="10745" max="10745" width="10.453125" style="39" customWidth="1"/>
    <col min="10746" max="10746" width="23.7265625" style="39" customWidth="1"/>
    <col min="10747" max="10747" width="18.54296875" style="39" customWidth="1"/>
    <col min="10748" max="10748" width="20.81640625" style="39" customWidth="1"/>
    <col min="10749" max="10749" width="18" style="39" customWidth="1"/>
    <col min="10750" max="10750" width="0" style="39" hidden="1" customWidth="1"/>
    <col min="10751" max="10751" width="18.90625" style="39" customWidth="1"/>
    <col min="10752" max="10752" width="18.6328125" style="39" customWidth="1"/>
    <col min="10753" max="10753" width="14.54296875" style="39" customWidth="1"/>
    <col min="10754" max="11000" width="8.7265625" style="39"/>
    <col min="11001" max="11001" width="10.453125" style="39" customWidth="1"/>
    <col min="11002" max="11002" width="23.7265625" style="39" customWidth="1"/>
    <col min="11003" max="11003" width="18.54296875" style="39" customWidth="1"/>
    <col min="11004" max="11004" width="20.81640625" style="39" customWidth="1"/>
    <col min="11005" max="11005" width="18" style="39" customWidth="1"/>
    <col min="11006" max="11006" width="0" style="39" hidden="1" customWidth="1"/>
    <col min="11007" max="11007" width="18.90625" style="39" customWidth="1"/>
    <col min="11008" max="11008" width="18.6328125" style="39" customWidth="1"/>
    <col min="11009" max="11009" width="14.54296875" style="39" customWidth="1"/>
    <col min="11010" max="11256" width="8.7265625" style="39"/>
    <col min="11257" max="11257" width="10.453125" style="39" customWidth="1"/>
    <col min="11258" max="11258" width="23.7265625" style="39" customWidth="1"/>
    <col min="11259" max="11259" width="18.54296875" style="39" customWidth="1"/>
    <col min="11260" max="11260" width="20.81640625" style="39" customWidth="1"/>
    <col min="11261" max="11261" width="18" style="39" customWidth="1"/>
    <col min="11262" max="11262" width="0" style="39" hidden="1" customWidth="1"/>
    <col min="11263" max="11263" width="18.90625" style="39" customWidth="1"/>
    <col min="11264" max="11264" width="18.6328125" style="39" customWidth="1"/>
    <col min="11265" max="11265" width="14.54296875" style="39" customWidth="1"/>
    <col min="11266" max="11512" width="8.7265625" style="39"/>
    <col min="11513" max="11513" width="10.453125" style="39" customWidth="1"/>
    <col min="11514" max="11514" width="23.7265625" style="39" customWidth="1"/>
    <col min="11515" max="11515" width="18.54296875" style="39" customWidth="1"/>
    <col min="11516" max="11516" width="20.81640625" style="39" customWidth="1"/>
    <col min="11517" max="11517" width="18" style="39" customWidth="1"/>
    <col min="11518" max="11518" width="0" style="39" hidden="1" customWidth="1"/>
    <col min="11519" max="11519" width="18.90625" style="39" customWidth="1"/>
    <col min="11520" max="11520" width="18.6328125" style="39" customWidth="1"/>
    <col min="11521" max="11521" width="14.54296875" style="39" customWidth="1"/>
    <col min="11522" max="11768" width="8.7265625" style="39"/>
    <col min="11769" max="11769" width="10.453125" style="39" customWidth="1"/>
    <col min="11770" max="11770" width="23.7265625" style="39" customWidth="1"/>
    <col min="11771" max="11771" width="18.54296875" style="39" customWidth="1"/>
    <col min="11772" max="11772" width="20.81640625" style="39" customWidth="1"/>
    <col min="11773" max="11773" width="18" style="39" customWidth="1"/>
    <col min="11774" max="11774" width="0" style="39" hidden="1" customWidth="1"/>
    <col min="11775" max="11775" width="18.90625" style="39" customWidth="1"/>
    <col min="11776" max="11776" width="18.6328125" style="39" customWidth="1"/>
    <col min="11777" max="11777" width="14.54296875" style="39" customWidth="1"/>
    <col min="11778" max="12024" width="8.7265625" style="39"/>
    <col min="12025" max="12025" width="10.453125" style="39" customWidth="1"/>
    <col min="12026" max="12026" width="23.7265625" style="39" customWidth="1"/>
    <col min="12027" max="12027" width="18.54296875" style="39" customWidth="1"/>
    <col min="12028" max="12028" width="20.81640625" style="39" customWidth="1"/>
    <col min="12029" max="12029" width="18" style="39" customWidth="1"/>
    <col min="12030" max="12030" width="0" style="39" hidden="1" customWidth="1"/>
    <col min="12031" max="12031" width="18.90625" style="39" customWidth="1"/>
    <col min="12032" max="12032" width="18.6328125" style="39" customWidth="1"/>
    <col min="12033" max="12033" width="14.54296875" style="39" customWidth="1"/>
    <col min="12034" max="12280" width="8.7265625" style="39"/>
    <col min="12281" max="12281" width="10.453125" style="39" customWidth="1"/>
    <col min="12282" max="12282" width="23.7265625" style="39" customWidth="1"/>
    <col min="12283" max="12283" width="18.54296875" style="39" customWidth="1"/>
    <col min="12284" max="12284" width="20.81640625" style="39" customWidth="1"/>
    <col min="12285" max="12285" width="18" style="39" customWidth="1"/>
    <col min="12286" max="12286" width="0" style="39" hidden="1" customWidth="1"/>
    <col min="12287" max="12287" width="18.90625" style="39" customWidth="1"/>
    <col min="12288" max="12288" width="18.6328125" style="39" customWidth="1"/>
    <col min="12289" max="12289" width="14.54296875" style="39" customWidth="1"/>
    <col min="12290" max="12536" width="8.7265625" style="39"/>
    <col min="12537" max="12537" width="10.453125" style="39" customWidth="1"/>
    <col min="12538" max="12538" width="23.7265625" style="39" customWidth="1"/>
    <col min="12539" max="12539" width="18.54296875" style="39" customWidth="1"/>
    <col min="12540" max="12540" width="20.81640625" style="39" customWidth="1"/>
    <col min="12541" max="12541" width="18" style="39" customWidth="1"/>
    <col min="12542" max="12542" width="0" style="39" hidden="1" customWidth="1"/>
    <col min="12543" max="12543" width="18.90625" style="39" customWidth="1"/>
    <col min="12544" max="12544" width="18.6328125" style="39" customWidth="1"/>
    <col min="12545" max="12545" width="14.54296875" style="39" customWidth="1"/>
    <col min="12546" max="12792" width="8.7265625" style="39"/>
    <col min="12793" max="12793" width="10.453125" style="39" customWidth="1"/>
    <col min="12794" max="12794" width="23.7265625" style="39" customWidth="1"/>
    <col min="12795" max="12795" width="18.54296875" style="39" customWidth="1"/>
    <col min="12796" max="12796" width="20.81640625" style="39" customWidth="1"/>
    <col min="12797" max="12797" width="18" style="39" customWidth="1"/>
    <col min="12798" max="12798" width="0" style="39" hidden="1" customWidth="1"/>
    <col min="12799" max="12799" width="18.90625" style="39" customWidth="1"/>
    <col min="12800" max="12800" width="18.6328125" style="39" customWidth="1"/>
    <col min="12801" max="12801" width="14.54296875" style="39" customWidth="1"/>
    <col min="12802" max="13048" width="8.7265625" style="39"/>
    <col min="13049" max="13049" width="10.453125" style="39" customWidth="1"/>
    <col min="13050" max="13050" width="23.7265625" style="39" customWidth="1"/>
    <col min="13051" max="13051" width="18.54296875" style="39" customWidth="1"/>
    <col min="13052" max="13052" width="20.81640625" style="39" customWidth="1"/>
    <col min="13053" max="13053" width="18" style="39" customWidth="1"/>
    <col min="13054" max="13054" width="0" style="39" hidden="1" customWidth="1"/>
    <col min="13055" max="13055" width="18.90625" style="39" customWidth="1"/>
    <col min="13056" max="13056" width="18.6328125" style="39" customWidth="1"/>
    <col min="13057" max="13057" width="14.54296875" style="39" customWidth="1"/>
    <col min="13058" max="13304" width="8.7265625" style="39"/>
    <col min="13305" max="13305" width="10.453125" style="39" customWidth="1"/>
    <col min="13306" max="13306" width="23.7265625" style="39" customWidth="1"/>
    <col min="13307" max="13307" width="18.54296875" style="39" customWidth="1"/>
    <col min="13308" max="13308" width="20.81640625" style="39" customWidth="1"/>
    <col min="13309" max="13309" width="18" style="39" customWidth="1"/>
    <col min="13310" max="13310" width="0" style="39" hidden="1" customWidth="1"/>
    <col min="13311" max="13311" width="18.90625" style="39" customWidth="1"/>
    <col min="13312" max="13312" width="18.6328125" style="39" customWidth="1"/>
    <col min="13313" max="13313" width="14.54296875" style="39" customWidth="1"/>
    <col min="13314" max="13560" width="8.7265625" style="39"/>
    <col min="13561" max="13561" width="10.453125" style="39" customWidth="1"/>
    <col min="13562" max="13562" width="23.7265625" style="39" customWidth="1"/>
    <col min="13563" max="13563" width="18.54296875" style="39" customWidth="1"/>
    <col min="13564" max="13564" width="20.81640625" style="39" customWidth="1"/>
    <col min="13565" max="13565" width="18" style="39" customWidth="1"/>
    <col min="13566" max="13566" width="0" style="39" hidden="1" customWidth="1"/>
    <col min="13567" max="13567" width="18.90625" style="39" customWidth="1"/>
    <col min="13568" max="13568" width="18.6328125" style="39" customWidth="1"/>
    <col min="13569" max="13569" width="14.54296875" style="39" customWidth="1"/>
    <col min="13570" max="13816" width="8.7265625" style="39"/>
    <col min="13817" max="13817" width="10.453125" style="39" customWidth="1"/>
    <col min="13818" max="13818" width="23.7265625" style="39" customWidth="1"/>
    <col min="13819" max="13819" width="18.54296875" style="39" customWidth="1"/>
    <col min="13820" max="13820" width="20.81640625" style="39" customWidth="1"/>
    <col min="13821" max="13821" width="18" style="39" customWidth="1"/>
    <col min="13822" max="13822" width="0" style="39" hidden="1" customWidth="1"/>
    <col min="13823" max="13823" width="18.90625" style="39" customWidth="1"/>
    <col min="13824" max="13824" width="18.6328125" style="39" customWidth="1"/>
    <col min="13825" max="13825" width="14.54296875" style="39" customWidth="1"/>
    <col min="13826" max="14072" width="8.7265625" style="39"/>
    <col min="14073" max="14073" width="10.453125" style="39" customWidth="1"/>
    <col min="14074" max="14074" width="23.7265625" style="39" customWidth="1"/>
    <col min="14075" max="14075" width="18.54296875" style="39" customWidth="1"/>
    <col min="14076" max="14076" width="20.81640625" style="39" customWidth="1"/>
    <col min="14077" max="14077" width="18" style="39" customWidth="1"/>
    <col min="14078" max="14078" width="0" style="39" hidden="1" customWidth="1"/>
    <col min="14079" max="14079" width="18.90625" style="39" customWidth="1"/>
    <col min="14080" max="14080" width="18.6328125" style="39" customWidth="1"/>
    <col min="14081" max="14081" width="14.54296875" style="39" customWidth="1"/>
    <col min="14082" max="14328" width="8.7265625" style="39"/>
    <col min="14329" max="14329" width="10.453125" style="39" customWidth="1"/>
    <col min="14330" max="14330" width="23.7265625" style="39" customWidth="1"/>
    <col min="14331" max="14331" width="18.54296875" style="39" customWidth="1"/>
    <col min="14332" max="14332" width="20.81640625" style="39" customWidth="1"/>
    <col min="14333" max="14333" width="18" style="39" customWidth="1"/>
    <col min="14334" max="14334" width="0" style="39" hidden="1" customWidth="1"/>
    <col min="14335" max="14335" width="18.90625" style="39" customWidth="1"/>
    <col min="14336" max="14336" width="18.6328125" style="39" customWidth="1"/>
    <col min="14337" max="14337" width="14.54296875" style="39" customWidth="1"/>
    <col min="14338" max="14584" width="8.7265625" style="39"/>
    <col min="14585" max="14585" width="10.453125" style="39" customWidth="1"/>
    <col min="14586" max="14586" width="23.7265625" style="39" customWidth="1"/>
    <col min="14587" max="14587" width="18.54296875" style="39" customWidth="1"/>
    <col min="14588" max="14588" width="20.81640625" style="39" customWidth="1"/>
    <col min="14589" max="14589" width="18" style="39" customWidth="1"/>
    <col min="14590" max="14590" width="0" style="39" hidden="1" customWidth="1"/>
    <col min="14591" max="14591" width="18.90625" style="39" customWidth="1"/>
    <col min="14592" max="14592" width="18.6328125" style="39" customWidth="1"/>
    <col min="14593" max="14593" width="14.54296875" style="39" customWidth="1"/>
    <col min="14594" max="14840" width="8.7265625" style="39"/>
    <col min="14841" max="14841" width="10.453125" style="39" customWidth="1"/>
    <col min="14842" max="14842" width="23.7265625" style="39" customWidth="1"/>
    <col min="14843" max="14843" width="18.54296875" style="39" customWidth="1"/>
    <col min="14844" max="14844" width="20.81640625" style="39" customWidth="1"/>
    <col min="14845" max="14845" width="18" style="39" customWidth="1"/>
    <col min="14846" max="14846" width="0" style="39" hidden="1" customWidth="1"/>
    <col min="14847" max="14847" width="18.90625" style="39" customWidth="1"/>
    <col min="14848" max="14848" width="18.6328125" style="39" customWidth="1"/>
    <col min="14849" max="14849" width="14.54296875" style="39" customWidth="1"/>
    <col min="14850" max="15096" width="8.7265625" style="39"/>
    <col min="15097" max="15097" width="10.453125" style="39" customWidth="1"/>
    <col min="15098" max="15098" width="23.7265625" style="39" customWidth="1"/>
    <col min="15099" max="15099" width="18.54296875" style="39" customWidth="1"/>
    <col min="15100" max="15100" width="20.81640625" style="39" customWidth="1"/>
    <col min="15101" max="15101" width="18" style="39" customWidth="1"/>
    <col min="15102" max="15102" width="0" style="39" hidden="1" customWidth="1"/>
    <col min="15103" max="15103" width="18.90625" style="39" customWidth="1"/>
    <col min="15104" max="15104" width="18.6328125" style="39" customWidth="1"/>
    <col min="15105" max="15105" width="14.54296875" style="39" customWidth="1"/>
    <col min="15106" max="15352" width="8.7265625" style="39"/>
    <col min="15353" max="15353" width="10.453125" style="39" customWidth="1"/>
    <col min="15354" max="15354" width="23.7265625" style="39" customWidth="1"/>
    <col min="15355" max="15355" width="18.54296875" style="39" customWidth="1"/>
    <col min="15356" max="15356" width="20.81640625" style="39" customWidth="1"/>
    <col min="15357" max="15357" width="18" style="39" customWidth="1"/>
    <col min="15358" max="15358" width="0" style="39" hidden="1" customWidth="1"/>
    <col min="15359" max="15359" width="18.90625" style="39" customWidth="1"/>
    <col min="15360" max="15360" width="18.6328125" style="39" customWidth="1"/>
    <col min="15361" max="15361" width="14.54296875" style="39" customWidth="1"/>
    <col min="15362" max="15608" width="8.7265625" style="39"/>
    <col min="15609" max="15609" width="10.453125" style="39" customWidth="1"/>
    <col min="15610" max="15610" width="23.7265625" style="39" customWidth="1"/>
    <col min="15611" max="15611" width="18.54296875" style="39" customWidth="1"/>
    <col min="15612" max="15612" width="20.81640625" style="39" customWidth="1"/>
    <col min="15613" max="15613" width="18" style="39" customWidth="1"/>
    <col min="15614" max="15614" width="0" style="39" hidden="1" customWidth="1"/>
    <col min="15615" max="15615" width="18.90625" style="39" customWidth="1"/>
    <col min="15616" max="15616" width="18.6328125" style="39" customWidth="1"/>
    <col min="15617" max="15617" width="14.54296875" style="39" customWidth="1"/>
    <col min="15618" max="15864" width="8.7265625" style="39"/>
    <col min="15865" max="15865" width="10.453125" style="39" customWidth="1"/>
    <col min="15866" max="15866" width="23.7265625" style="39" customWidth="1"/>
    <col min="15867" max="15867" width="18.54296875" style="39" customWidth="1"/>
    <col min="15868" max="15868" width="20.81640625" style="39" customWidth="1"/>
    <col min="15869" max="15869" width="18" style="39" customWidth="1"/>
    <col min="15870" max="15870" width="0" style="39" hidden="1" customWidth="1"/>
    <col min="15871" max="15871" width="18.90625" style="39" customWidth="1"/>
    <col min="15872" max="15872" width="18.6328125" style="39" customWidth="1"/>
    <col min="15873" max="15873" width="14.54296875" style="39" customWidth="1"/>
    <col min="15874" max="16120" width="8.7265625" style="39"/>
    <col min="16121" max="16121" width="10.453125" style="39" customWidth="1"/>
    <col min="16122" max="16122" width="23.7265625" style="39" customWidth="1"/>
    <col min="16123" max="16123" width="18.54296875" style="39" customWidth="1"/>
    <col min="16124" max="16124" width="20.81640625" style="39" customWidth="1"/>
    <col min="16125" max="16125" width="18" style="39" customWidth="1"/>
    <col min="16126" max="16126" width="0" style="39" hidden="1" customWidth="1"/>
    <col min="16127" max="16127" width="18.90625" style="39" customWidth="1"/>
    <col min="16128" max="16128" width="18.6328125" style="39" customWidth="1"/>
    <col min="16129" max="16129" width="14.54296875" style="39" customWidth="1"/>
    <col min="16130" max="16375" width="8.7265625" style="39"/>
    <col min="16376" max="16380" width="9.453125" style="39" customWidth="1"/>
    <col min="16381" max="16381" width="8.7265625" style="39"/>
    <col min="16382" max="16384" width="9.453125" style="39" customWidth="1"/>
  </cols>
  <sheetData>
    <row r="1" spans="1:5" s="38" customFormat="1" x14ac:dyDescent="0.35">
      <c r="A1" s="52"/>
      <c r="B1" s="52"/>
      <c r="C1" s="37"/>
      <c r="D1" s="37" t="s">
        <v>91</v>
      </c>
    </row>
    <row r="2" spans="1:5" ht="15.5" customHeight="1" x14ac:dyDescent="0.35">
      <c r="A2" s="53" t="s">
        <v>115</v>
      </c>
      <c r="B2" s="53"/>
      <c r="C2" s="53"/>
      <c r="D2" s="53"/>
    </row>
    <row r="3" spans="1:5" ht="20" customHeight="1" x14ac:dyDescent="0.35">
      <c r="A3" s="54" t="s">
        <v>93</v>
      </c>
      <c r="B3" s="54"/>
      <c r="C3" s="54"/>
      <c r="D3" s="54"/>
    </row>
    <row r="4" spans="1:5" ht="19" customHeight="1" x14ac:dyDescent="0.35">
      <c r="A4" s="40"/>
      <c r="B4" s="40"/>
      <c r="C4" s="41"/>
      <c r="D4" s="41" t="s">
        <v>97</v>
      </c>
    </row>
    <row r="5" spans="1:5" ht="31" customHeight="1" x14ac:dyDescent="0.35">
      <c r="A5" s="42" t="s">
        <v>1</v>
      </c>
      <c r="B5" s="42" t="s">
        <v>100</v>
      </c>
      <c r="C5" s="42" t="s">
        <v>101</v>
      </c>
      <c r="D5" s="42" t="s">
        <v>100</v>
      </c>
    </row>
    <row r="6" spans="1:5" ht="31" customHeight="1" x14ac:dyDescent="0.35">
      <c r="A6" s="42" t="s">
        <v>102</v>
      </c>
      <c r="B6" s="43">
        <f>B7+B8+B9</f>
        <v>54503639009</v>
      </c>
      <c r="C6" s="42" t="s">
        <v>103</v>
      </c>
      <c r="D6" s="44">
        <f>D7+D8+D9+D10+D11</f>
        <v>26221164078</v>
      </c>
    </row>
    <row r="7" spans="1:5" ht="31" customHeight="1" x14ac:dyDescent="0.35">
      <c r="A7" s="45" t="s">
        <v>104</v>
      </c>
      <c r="B7" s="46">
        <f>'Thu NS'!F34</f>
        <v>145090372</v>
      </c>
      <c r="C7" s="45" t="s">
        <v>105</v>
      </c>
      <c r="D7" s="46"/>
    </row>
    <row r="8" spans="1:5" ht="31" customHeight="1" x14ac:dyDescent="0.35">
      <c r="A8" s="45" t="s">
        <v>106</v>
      </c>
      <c r="B8" s="46">
        <f>'Thu NS'!F39</f>
        <v>6399661637</v>
      </c>
      <c r="C8" s="45" t="s">
        <v>107</v>
      </c>
      <c r="D8" s="46">
        <f>'Chi NS'!D14</f>
        <v>25511458078</v>
      </c>
      <c r="E8" s="47"/>
    </row>
    <row r="9" spans="1:5" ht="31" customHeight="1" x14ac:dyDescent="0.35">
      <c r="A9" s="45" t="s">
        <v>108</v>
      </c>
      <c r="B9" s="46">
        <f>B10+B11</f>
        <v>47958887000</v>
      </c>
      <c r="C9" s="45" t="s">
        <v>109</v>
      </c>
      <c r="D9" s="46"/>
    </row>
    <row r="10" spans="1:5" ht="31" customHeight="1" x14ac:dyDescent="0.35">
      <c r="A10" s="45" t="s">
        <v>110</v>
      </c>
      <c r="B10" s="46">
        <f>'Thu NS'!F56</f>
        <v>30165000000</v>
      </c>
      <c r="C10" s="48" t="s">
        <v>111</v>
      </c>
      <c r="D10" s="49"/>
    </row>
    <row r="11" spans="1:5" ht="31" customHeight="1" x14ac:dyDescent="0.35">
      <c r="A11" s="45" t="s">
        <v>112</v>
      </c>
      <c r="B11" s="46">
        <f>'Thu NS'!F57</f>
        <v>17793887000</v>
      </c>
      <c r="C11" s="45" t="s">
        <v>113</v>
      </c>
      <c r="D11" s="46">
        <f>'Chi NS'!D30</f>
        <v>709706000</v>
      </c>
    </row>
    <row r="12" spans="1:5" x14ac:dyDescent="0.35">
      <c r="A12" s="50"/>
      <c r="B12" s="50"/>
      <c r="C12" s="50"/>
    </row>
    <row r="13" spans="1:5" x14ac:dyDescent="0.35">
      <c r="D13" s="51"/>
    </row>
  </sheetData>
  <mergeCells count="3">
    <mergeCell ref="A1:B1"/>
    <mergeCell ref="A2:D2"/>
    <mergeCell ref="A3:D3"/>
  </mergeCells>
  <pageMargins left="0.5" right="0.25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H31" sqref="H31"/>
    </sheetView>
  </sheetViews>
  <sheetFormatPr defaultColWidth="9.453125" defaultRowHeight="15.5" x14ac:dyDescent="0.35"/>
  <cols>
    <col min="1" max="1" width="6.1796875" style="2" customWidth="1"/>
    <col min="2" max="2" width="47.7265625" style="1" customWidth="1"/>
    <col min="3" max="4" width="19.1796875" style="1" customWidth="1"/>
    <col min="5" max="5" width="17.81640625" style="1" customWidth="1"/>
    <col min="6" max="6" width="17.36328125" style="1" customWidth="1"/>
    <col min="7" max="8" width="11" style="1" customWidth="1"/>
    <col min="9" max="9" width="14.26953125" style="1" bestFit="1" customWidth="1"/>
    <col min="10" max="10" width="16.6328125" style="1" customWidth="1"/>
    <col min="11" max="16384" width="9.453125" style="1"/>
  </cols>
  <sheetData>
    <row r="1" spans="1:8" ht="19.5" customHeight="1" x14ac:dyDescent="0.35">
      <c r="A1" s="56" t="s">
        <v>95</v>
      </c>
      <c r="B1" s="56"/>
      <c r="G1" s="57" t="s">
        <v>114</v>
      </c>
      <c r="H1" s="57"/>
    </row>
    <row r="2" spans="1:8" ht="29.5" customHeight="1" x14ac:dyDescent="0.35">
      <c r="A2" s="58" t="s">
        <v>92</v>
      </c>
      <c r="B2" s="58"/>
      <c r="C2" s="58"/>
      <c r="D2" s="58"/>
      <c r="E2" s="58"/>
      <c r="F2" s="58"/>
      <c r="G2" s="58"/>
      <c r="H2" s="58"/>
    </row>
    <row r="3" spans="1:8" ht="29.5" customHeight="1" x14ac:dyDescent="0.35">
      <c r="A3" s="59" t="s">
        <v>93</v>
      </c>
      <c r="B3" s="59"/>
      <c r="C3" s="59"/>
      <c r="D3" s="59"/>
      <c r="E3" s="59"/>
      <c r="F3" s="59"/>
      <c r="G3" s="59"/>
      <c r="H3" s="59"/>
    </row>
    <row r="4" spans="1:8" x14ac:dyDescent="0.35">
      <c r="G4" s="60" t="s">
        <v>97</v>
      </c>
      <c r="H4" s="60"/>
    </row>
    <row r="5" spans="1:8" ht="18.75" hidden="1" customHeight="1" x14ac:dyDescent="0.35">
      <c r="A5" s="55" t="s">
        <v>0</v>
      </c>
      <c r="B5" s="55" t="s">
        <v>1</v>
      </c>
    </row>
    <row r="6" spans="1:8" ht="18.75" hidden="1" customHeight="1" x14ac:dyDescent="0.35">
      <c r="A6" s="55"/>
      <c r="B6" s="55"/>
    </row>
    <row r="7" spans="1:8" ht="36.75" hidden="1" customHeight="1" x14ac:dyDescent="0.35">
      <c r="A7" s="4"/>
      <c r="B7" s="5" t="s">
        <v>2</v>
      </c>
      <c r="D7" s="6"/>
      <c r="F7" s="6"/>
    </row>
    <row r="8" spans="1:8" ht="36.75" hidden="1" customHeight="1" x14ac:dyDescent="0.35">
      <c r="A8" s="4">
        <v>1</v>
      </c>
      <c r="B8" s="5" t="s">
        <v>3</v>
      </c>
    </row>
    <row r="9" spans="1:8" ht="36.75" hidden="1" customHeight="1" x14ac:dyDescent="0.35">
      <c r="A9" s="4" t="s">
        <v>4</v>
      </c>
      <c r="B9" s="5" t="s">
        <v>5</v>
      </c>
      <c r="G9" s="6"/>
    </row>
    <row r="10" spans="1:8" ht="36.75" hidden="1" customHeight="1" x14ac:dyDescent="0.35">
      <c r="A10" s="4"/>
      <c r="B10" s="5" t="s">
        <v>6</v>
      </c>
    </row>
    <row r="11" spans="1:8" ht="36.75" hidden="1" customHeight="1" x14ac:dyDescent="0.35">
      <c r="A11" s="4"/>
      <c r="B11" s="5" t="s">
        <v>7</v>
      </c>
    </row>
    <row r="12" spans="1:8" ht="36.75" hidden="1" customHeight="1" x14ac:dyDescent="0.35">
      <c r="A12" s="4" t="s">
        <v>8</v>
      </c>
      <c r="B12" s="5" t="s">
        <v>9</v>
      </c>
    </row>
    <row r="13" spans="1:8" ht="36.75" hidden="1" customHeight="1" x14ac:dyDescent="0.35">
      <c r="A13" s="4" t="s">
        <v>10</v>
      </c>
      <c r="B13" s="5" t="s">
        <v>11</v>
      </c>
    </row>
    <row r="14" spans="1:8" ht="36.75" hidden="1" customHeight="1" x14ac:dyDescent="0.35">
      <c r="A14" s="4">
        <v>2</v>
      </c>
      <c r="B14" s="5" t="s">
        <v>12</v>
      </c>
    </row>
    <row r="15" spans="1:8" ht="36.75" hidden="1" customHeight="1" x14ac:dyDescent="0.35">
      <c r="A15" s="4" t="s">
        <v>13</v>
      </c>
      <c r="B15" s="5" t="s">
        <v>14</v>
      </c>
    </row>
    <row r="16" spans="1:8" ht="36.75" hidden="1" customHeight="1" x14ac:dyDescent="0.35">
      <c r="A16" s="4" t="s">
        <v>15</v>
      </c>
      <c r="B16" s="5" t="s">
        <v>16</v>
      </c>
    </row>
    <row r="17" spans="1:10" ht="36.75" hidden="1" customHeight="1" x14ac:dyDescent="0.35">
      <c r="A17" s="4" t="s">
        <v>17</v>
      </c>
      <c r="B17" s="5" t="s">
        <v>18</v>
      </c>
    </row>
    <row r="18" spans="1:10" ht="36.75" hidden="1" customHeight="1" x14ac:dyDescent="0.35">
      <c r="A18" s="4">
        <v>3</v>
      </c>
      <c r="B18" s="5" t="s">
        <v>19</v>
      </c>
    </row>
    <row r="19" spans="1:10" ht="36.75" hidden="1" customHeight="1" x14ac:dyDescent="0.35">
      <c r="A19" s="4">
        <v>4</v>
      </c>
      <c r="B19" s="5" t="s">
        <v>20</v>
      </c>
    </row>
    <row r="20" spans="1:10" ht="36.75" hidden="1" customHeight="1" x14ac:dyDescent="0.35">
      <c r="A20" s="4" t="s">
        <v>21</v>
      </c>
      <c r="B20" s="5" t="s">
        <v>22</v>
      </c>
    </row>
    <row r="21" spans="1:10" ht="36.75" hidden="1" customHeight="1" x14ac:dyDescent="0.35">
      <c r="A21" s="4" t="s">
        <v>23</v>
      </c>
      <c r="B21" s="5" t="s">
        <v>24</v>
      </c>
    </row>
    <row r="22" spans="1:10" ht="36.75" hidden="1" customHeight="1" x14ac:dyDescent="0.35">
      <c r="A22" s="4">
        <v>5</v>
      </c>
      <c r="B22" s="5" t="s">
        <v>25</v>
      </c>
    </row>
    <row r="23" spans="1:10" ht="36.75" hidden="1" customHeight="1" x14ac:dyDescent="0.35">
      <c r="A23" s="4">
        <v>6</v>
      </c>
      <c r="B23" s="5" t="s">
        <v>26</v>
      </c>
    </row>
    <row r="24" spans="1:10" ht="36.75" hidden="1" customHeight="1" x14ac:dyDescent="0.35">
      <c r="A24" s="4" t="s">
        <v>27</v>
      </c>
      <c r="B24" s="5" t="s">
        <v>28</v>
      </c>
    </row>
    <row r="25" spans="1:10" ht="36.75" hidden="1" customHeight="1" x14ac:dyDescent="0.35">
      <c r="A25" s="4" t="s">
        <v>29</v>
      </c>
      <c r="B25" s="5" t="s">
        <v>30</v>
      </c>
    </row>
    <row r="26" spans="1:10" ht="36.75" hidden="1" customHeight="1" x14ac:dyDescent="0.35">
      <c r="A26" s="4" t="s">
        <v>31</v>
      </c>
      <c r="B26" s="5" t="s">
        <v>32</v>
      </c>
    </row>
    <row r="27" spans="1:10" ht="36.75" hidden="1" customHeight="1" x14ac:dyDescent="0.35">
      <c r="A27" s="4">
        <v>7</v>
      </c>
      <c r="B27" s="5" t="s">
        <v>33</v>
      </c>
    </row>
    <row r="28" spans="1:10" ht="15.5" hidden="1" customHeight="1" x14ac:dyDescent="0.35"/>
    <row r="29" spans="1:10" ht="31.15" customHeight="1" x14ac:dyDescent="0.35">
      <c r="A29" s="61" t="s">
        <v>34</v>
      </c>
      <c r="B29" s="61" t="s">
        <v>35</v>
      </c>
      <c r="C29" s="62" t="s">
        <v>36</v>
      </c>
      <c r="D29" s="63"/>
      <c r="E29" s="62" t="s">
        <v>99</v>
      </c>
      <c r="F29" s="63"/>
      <c r="G29" s="61" t="s">
        <v>37</v>
      </c>
      <c r="H29" s="61"/>
    </row>
    <row r="30" spans="1:10" ht="35" customHeight="1" x14ac:dyDescent="0.35">
      <c r="A30" s="61"/>
      <c r="B30" s="61"/>
      <c r="C30" s="7" t="s">
        <v>38</v>
      </c>
      <c r="D30" s="7" t="s">
        <v>98</v>
      </c>
      <c r="E30" s="7" t="s">
        <v>38</v>
      </c>
      <c r="F30" s="7" t="s">
        <v>98</v>
      </c>
      <c r="G30" s="7" t="s">
        <v>38</v>
      </c>
      <c r="H30" s="7" t="s">
        <v>39</v>
      </c>
    </row>
    <row r="31" spans="1:10" ht="23.5" customHeight="1" x14ac:dyDescent="0.35">
      <c r="A31" s="4" t="s">
        <v>40</v>
      </c>
      <c r="B31" s="4" t="s">
        <v>41</v>
      </c>
      <c r="C31" s="4">
        <v>1</v>
      </c>
      <c r="D31" s="4">
        <v>2</v>
      </c>
      <c r="E31" s="4">
        <v>3</v>
      </c>
      <c r="F31" s="4">
        <v>4</v>
      </c>
      <c r="G31" s="4" t="s">
        <v>116</v>
      </c>
      <c r="H31" s="4" t="s">
        <v>117</v>
      </c>
    </row>
    <row r="32" spans="1:10" s="11" customFormat="1" ht="23.5" customHeight="1" x14ac:dyDescent="0.35">
      <c r="A32" s="7"/>
      <c r="B32" s="7" t="s">
        <v>42</v>
      </c>
      <c r="C32" s="8">
        <f>C33+C53+C54+C55</f>
        <v>173325000000</v>
      </c>
      <c r="D32" s="8">
        <f>D33+D53+D54+D55</f>
        <v>164052000000</v>
      </c>
      <c r="E32" s="8">
        <f>E33+E53+E54+E55</f>
        <v>84408333459</v>
      </c>
      <c r="F32" s="8">
        <f>F33+F53+F54+F55</f>
        <v>83359880682</v>
      </c>
      <c r="G32" s="9">
        <f>E32/C32%</f>
        <v>48.699456777152747</v>
      </c>
      <c r="H32" s="9">
        <f>F32/D32%</f>
        <v>50.813084072123473</v>
      </c>
      <c r="I32" s="36"/>
      <c r="J32" s="10"/>
    </row>
    <row r="33" spans="1:10" s="11" customFormat="1" ht="23.5" customHeight="1" x14ac:dyDescent="0.35">
      <c r="A33" s="7" t="s">
        <v>43</v>
      </c>
      <c r="B33" s="12" t="s">
        <v>44</v>
      </c>
      <c r="C33" s="8">
        <f t="shared" ref="C33:D33" si="0">C34+C39</f>
        <v>50060000000</v>
      </c>
      <c r="D33" s="8">
        <f t="shared" si="0"/>
        <v>40787000000</v>
      </c>
      <c r="E33" s="8">
        <f t="shared" ref="E33:F33" si="1">E34+E39</f>
        <v>7593204786</v>
      </c>
      <c r="F33" s="8">
        <f t="shared" si="1"/>
        <v>6544752009</v>
      </c>
      <c r="G33" s="9">
        <f>E33/C33%</f>
        <v>15.168207722732721</v>
      </c>
      <c r="H33" s="9">
        <f>F33/D33%</f>
        <v>16.046171596341971</v>
      </c>
      <c r="I33" s="36"/>
      <c r="J33" s="10"/>
    </row>
    <row r="34" spans="1:10" s="11" customFormat="1" ht="23.5" customHeight="1" x14ac:dyDescent="0.3">
      <c r="A34" s="7">
        <v>1</v>
      </c>
      <c r="B34" s="13" t="s">
        <v>45</v>
      </c>
      <c r="C34" s="14">
        <f t="shared" ref="C34:D34" si="2">SUM(C35:C38)</f>
        <v>17435000000</v>
      </c>
      <c r="D34" s="14">
        <f t="shared" si="2"/>
        <v>17435000000</v>
      </c>
      <c r="E34" s="14">
        <f t="shared" ref="E34:F34" si="3">SUM(E35:E38)</f>
        <v>145090372</v>
      </c>
      <c r="F34" s="14">
        <f t="shared" si="3"/>
        <v>145090372</v>
      </c>
      <c r="G34" s="9">
        <f t="shared" ref="G34:H57" si="4">E34/C34%</f>
        <v>0.83217878979065096</v>
      </c>
      <c r="H34" s="9">
        <f t="shared" si="4"/>
        <v>0.83217878979065096</v>
      </c>
      <c r="I34" s="10"/>
    </row>
    <row r="35" spans="1:10" ht="23.5" customHeight="1" x14ac:dyDescent="0.35">
      <c r="A35" s="7" t="s">
        <v>46</v>
      </c>
      <c r="B35" s="5" t="s">
        <v>26</v>
      </c>
      <c r="C35" s="15">
        <v>103000000</v>
      </c>
      <c r="D35" s="15">
        <f>C35</f>
        <v>103000000</v>
      </c>
      <c r="E35" s="15">
        <v>38200000</v>
      </c>
      <c r="F35" s="15">
        <f>E35</f>
        <v>38200000</v>
      </c>
      <c r="G35" s="16">
        <f t="shared" si="4"/>
        <v>37.087378640776699</v>
      </c>
      <c r="H35" s="16">
        <f t="shared" si="4"/>
        <v>37.087378640776699</v>
      </c>
    </row>
    <row r="36" spans="1:10" ht="23.5" customHeight="1" x14ac:dyDescent="0.35">
      <c r="A36" s="7" t="s">
        <v>46</v>
      </c>
      <c r="B36" s="5" t="s">
        <v>33</v>
      </c>
      <c r="C36" s="15">
        <v>122000000</v>
      </c>
      <c r="D36" s="15">
        <f t="shared" ref="D36:D38" si="5">C36</f>
        <v>122000000</v>
      </c>
      <c r="E36" s="15"/>
      <c r="F36" s="15">
        <f t="shared" ref="F36:F38" si="6">E36</f>
        <v>0</v>
      </c>
      <c r="G36" s="16">
        <f t="shared" si="4"/>
        <v>0</v>
      </c>
      <c r="H36" s="16">
        <f t="shared" si="4"/>
        <v>0</v>
      </c>
    </row>
    <row r="37" spans="1:10" ht="23.5" customHeight="1" x14ac:dyDescent="0.35">
      <c r="A37" s="7" t="s">
        <v>46</v>
      </c>
      <c r="B37" s="5" t="s">
        <v>19</v>
      </c>
      <c r="C37" s="15">
        <v>110000000</v>
      </c>
      <c r="D37" s="15">
        <f t="shared" si="5"/>
        <v>110000000</v>
      </c>
      <c r="E37" s="15">
        <v>83322</v>
      </c>
      <c r="F37" s="15">
        <f t="shared" si="6"/>
        <v>83322</v>
      </c>
      <c r="G37" s="16">
        <f t="shared" si="4"/>
        <v>7.5747272727272733E-2</v>
      </c>
      <c r="H37" s="16">
        <f t="shared" si="4"/>
        <v>7.5747272727272733E-2</v>
      </c>
    </row>
    <row r="38" spans="1:10" ht="23.5" customHeight="1" x14ac:dyDescent="0.35">
      <c r="A38" s="7" t="s">
        <v>46</v>
      </c>
      <c r="B38" s="5" t="s">
        <v>11</v>
      </c>
      <c r="C38" s="15">
        <f>17000000000+100000000</f>
        <v>17100000000</v>
      </c>
      <c r="D38" s="15">
        <f t="shared" si="5"/>
        <v>17100000000</v>
      </c>
      <c r="E38" s="15">
        <v>106807050</v>
      </c>
      <c r="F38" s="15">
        <f t="shared" si="6"/>
        <v>106807050</v>
      </c>
      <c r="G38" s="16"/>
      <c r="H38" s="16"/>
    </row>
    <row r="39" spans="1:10" s="11" customFormat="1" ht="33" customHeight="1" x14ac:dyDescent="0.3">
      <c r="A39" s="7">
        <v>2</v>
      </c>
      <c r="B39" s="13" t="s">
        <v>47</v>
      </c>
      <c r="C39" s="14">
        <f t="shared" ref="C39:D39" si="7">+C40+C45</f>
        <v>32625000000</v>
      </c>
      <c r="D39" s="14">
        <f t="shared" si="7"/>
        <v>23352000000</v>
      </c>
      <c r="E39" s="14">
        <f t="shared" ref="E39:F39" si="8">+E40+E45</f>
        <v>7448114414</v>
      </c>
      <c r="F39" s="14">
        <f t="shared" si="8"/>
        <v>6399661637</v>
      </c>
      <c r="G39" s="9">
        <f t="shared" si="4"/>
        <v>22.829469468199235</v>
      </c>
      <c r="H39" s="9">
        <f t="shared" si="4"/>
        <v>27.4051971437136</v>
      </c>
      <c r="I39" s="10"/>
    </row>
    <row r="40" spans="1:10" s="11" customFormat="1" ht="23.5" customHeight="1" x14ac:dyDescent="0.3">
      <c r="A40" s="7" t="s">
        <v>13</v>
      </c>
      <c r="B40" s="13" t="s">
        <v>48</v>
      </c>
      <c r="C40" s="14">
        <f t="shared" ref="C40:D40" si="9">SUM(C41:C44)</f>
        <v>0</v>
      </c>
      <c r="D40" s="14">
        <f t="shared" si="9"/>
        <v>0</v>
      </c>
      <c r="E40" s="14">
        <f t="shared" ref="E40:F40" si="10">SUM(E41:E44)</f>
        <v>81873000</v>
      </c>
      <c r="F40" s="14">
        <f t="shared" si="10"/>
        <v>81373000</v>
      </c>
      <c r="G40" s="9"/>
      <c r="H40" s="9"/>
    </row>
    <row r="41" spans="1:10" ht="29" customHeight="1" x14ac:dyDescent="0.35">
      <c r="A41" s="7" t="s">
        <v>46</v>
      </c>
      <c r="B41" s="5" t="s">
        <v>49</v>
      </c>
      <c r="C41" s="15"/>
      <c r="D41" s="15"/>
      <c r="E41" s="15"/>
      <c r="F41" s="15"/>
      <c r="G41" s="16"/>
      <c r="H41" s="16"/>
      <c r="J41" s="17"/>
    </row>
    <row r="42" spans="1:10" ht="29" customHeight="1" x14ac:dyDescent="0.35">
      <c r="A42" s="7" t="s">
        <v>46</v>
      </c>
      <c r="B42" s="5" t="s">
        <v>50</v>
      </c>
      <c r="C42" s="15"/>
      <c r="D42" s="15"/>
      <c r="E42" s="15">
        <v>81873000</v>
      </c>
      <c r="F42" s="15">
        <f>81873000-500000</f>
        <v>81373000</v>
      </c>
      <c r="G42" s="16"/>
      <c r="H42" s="16"/>
    </row>
    <row r="43" spans="1:10" ht="29" customHeight="1" x14ac:dyDescent="0.35">
      <c r="A43" s="7" t="s">
        <v>46</v>
      </c>
      <c r="B43" s="5" t="s">
        <v>51</v>
      </c>
      <c r="C43" s="15"/>
      <c r="D43" s="15"/>
      <c r="E43" s="15"/>
      <c r="F43" s="15"/>
      <c r="G43" s="16"/>
      <c r="H43" s="16"/>
    </row>
    <row r="44" spans="1:10" ht="29" customHeight="1" x14ac:dyDescent="0.35">
      <c r="A44" s="7" t="s">
        <v>46</v>
      </c>
      <c r="B44" s="5" t="s">
        <v>11</v>
      </c>
      <c r="C44" s="15"/>
      <c r="D44" s="15">
        <f>C44*0.85</f>
        <v>0</v>
      </c>
      <c r="E44" s="15"/>
      <c r="F44" s="15">
        <f>E44*0.85</f>
        <v>0</v>
      </c>
      <c r="G44" s="16"/>
      <c r="H44" s="16"/>
    </row>
    <row r="45" spans="1:10" s="11" customFormat="1" ht="40" customHeight="1" x14ac:dyDescent="0.3">
      <c r="A45" s="7" t="s">
        <v>15</v>
      </c>
      <c r="B45" s="13" t="s">
        <v>52</v>
      </c>
      <c r="C45" s="14">
        <f>C46+C47+C48+C49+C50+C51</f>
        <v>32625000000</v>
      </c>
      <c r="D45" s="14">
        <f>D46+D47+D48+D49+D50+D51</f>
        <v>23352000000</v>
      </c>
      <c r="E45" s="14">
        <f>E46+E47+E48+E49+E50+E51+E52</f>
        <v>7366241414</v>
      </c>
      <c r="F45" s="14">
        <f>F46+F47+F48+F49+F50+F51+F52</f>
        <v>6318288637</v>
      </c>
      <c r="G45" s="9">
        <f t="shared" si="4"/>
        <v>22.578517744061301</v>
      </c>
      <c r="H45" s="9">
        <f t="shared" si="4"/>
        <v>27.056734485268926</v>
      </c>
      <c r="I45" s="10"/>
    </row>
    <row r="46" spans="1:10" s="11" customFormat="1" ht="38.5" customHeight="1" x14ac:dyDescent="0.3">
      <c r="A46" s="7" t="s">
        <v>46</v>
      </c>
      <c r="B46" s="18" t="s">
        <v>53</v>
      </c>
      <c r="C46" s="14">
        <v>19334000000</v>
      </c>
      <c r="D46" s="14">
        <v>19334000000</v>
      </c>
      <c r="E46" s="14">
        <v>4076419812</v>
      </c>
      <c r="F46" s="14">
        <v>4076419812</v>
      </c>
      <c r="G46" s="9">
        <f t="shared" si="4"/>
        <v>21.084203020585498</v>
      </c>
      <c r="H46" s="9">
        <f t="shared" si="4"/>
        <v>21.084203020585498</v>
      </c>
    </row>
    <row r="47" spans="1:10" s="11" customFormat="1" ht="35.5" customHeight="1" x14ac:dyDescent="0.3">
      <c r="A47" s="7" t="s">
        <v>46</v>
      </c>
      <c r="B47" s="18" t="s">
        <v>54</v>
      </c>
      <c r="C47" s="14">
        <v>840000000</v>
      </c>
      <c r="D47" s="14">
        <v>840000000</v>
      </c>
      <c r="E47" s="14">
        <v>1104230226</v>
      </c>
      <c r="F47" s="14">
        <v>1104230226</v>
      </c>
      <c r="G47" s="9">
        <f t="shared" si="4"/>
        <v>131.45597928571428</v>
      </c>
      <c r="H47" s="9">
        <f t="shared" si="4"/>
        <v>131.45597928571428</v>
      </c>
    </row>
    <row r="48" spans="1:10" s="11" customFormat="1" ht="23.5" customHeight="1" x14ac:dyDescent="0.3">
      <c r="A48" s="7" t="s">
        <v>46</v>
      </c>
      <c r="B48" s="18" t="s">
        <v>12</v>
      </c>
      <c r="C48" s="14">
        <v>1386000000</v>
      </c>
      <c r="D48" s="14">
        <v>770000000</v>
      </c>
      <c r="E48" s="14">
        <v>495999782</v>
      </c>
      <c r="F48" s="14">
        <v>299363603</v>
      </c>
      <c r="G48" s="9">
        <f t="shared" si="4"/>
        <v>35.786420057720058</v>
      </c>
      <c r="H48" s="9">
        <f t="shared" si="4"/>
        <v>38.878390000000003</v>
      </c>
    </row>
    <row r="49" spans="1:9" s="11" customFormat="1" ht="23.5" customHeight="1" x14ac:dyDescent="0.3">
      <c r="A49" s="7" t="s">
        <v>46</v>
      </c>
      <c r="B49" s="18" t="s">
        <v>55</v>
      </c>
      <c r="C49" s="14">
        <v>3965000000</v>
      </c>
      <c r="D49" s="14">
        <v>1982500000</v>
      </c>
      <c r="E49" s="14">
        <v>1664633222</v>
      </c>
      <c r="F49" s="14">
        <v>832316624</v>
      </c>
      <c r="G49" s="9">
        <f t="shared" si="4"/>
        <v>41.98318340479193</v>
      </c>
      <c r="H49" s="9">
        <f t="shared" si="4"/>
        <v>41.983184060529638</v>
      </c>
    </row>
    <row r="50" spans="1:9" s="11" customFormat="1" ht="23.5" customHeight="1" x14ac:dyDescent="0.3">
      <c r="A50" s="7" t="s">
        <v>46</v>
      </c>
      <c r="B50" s="18" t="s">
        <v>20</v>
      </c>
      <c r="C50" s="14">
        <v>1000000000</v>
      </c>
      <c r="D50" s="14">
        <v>425500000</v>
      </c>
      <c r="E50" s="14"/>
      <c r="F50" s="14"/>
      <c r="G50" s="9">
        <f t="shared" si="4"/>
        <v>0</v>
      </c>
      <c r="H50" s="9">
        <f t="shared" si="4"/>
        <v>0</v>
      </c>
    </row>
    <row r="51" spans="1:9" s="11" customFormat="1" ht="23.5" customHeight="1" x14ac:dyDescent="0.3">
      <c r="A51" s="7" t="s">
        <v>46</v>
      </c>
      <c r="B51" s="18" t="s">
        <v>56</v>
      </c>
      <c r="C51" s="14">
        <v>6100000000</v>
      </c>
      <c r="D51" s="14">
        <v>0</v>
      </c>
      <c r="E51" s="14"/>
      <c r="F51" s="14">
        <v>0</v>
      </c>
      <c r="G51" s="9"/>
      <c r="H51" s="9"/>
      <c r="I51" s="10"/>
    </row>
    <row r="52" spans="1:9" s="11" customFormat="1" ht="23.5" customHeight="1" x14ac:dyDescent="0.3">
      <c r="A52" s="7" t="s">
        <v>46</v>
      </c>
      <c r="B52" s="18" t="s">
        <v>96</v>
      </c>
      <c r="C52" s="14"/>
      <c r="D52" s="14"/>
      <c r="E52" s="14">
        <v>24958372</v>
      </c>
      <c r="F52" s="14">
        <v>5958372</v>
      </c>
      <c r="G52" s="9"/>
      <c r="H52" s="9"/>
      <c r="I52" s="10"/>
    </row>
    <row r="53" spans="1:9" s="11" customFormat="1" ht="23.5" customHeight="1" x14ac:dyDescent="0.3">
      <c r="A53" s="7" t="s">
        <v>57</v>
      </c>
      <c r="B53" s="13" t="s">
        <v>58</v>
      </c>
      <c r="C53" s="14"/>
      <c r="D53" s="14"/>
      <c r="E53" s="14">
        <v>28856241673</v>
      </c>
      <c r="F53" s="14">
        <v>28856241673</v>
      </c>
      <c r="G53" s="9"/>
      <c r="H53" s="9"/>
    </row>
    <row r="54" spans="1:9" s="11" customFormat="1" ht="23.5" customHeight="1" x14ac:dyDescent="0.3">
      <c r="A54" s="7" t="s">
        <v>59</v>
      </c>
      <c r="B54" s="13" t="s">
        <v>60</v>
      </c>
      <c r="C54" s="14"/>
      <c r="D54" s="14"/>
      <c r="E54" s="14"/>
      <c r="F54" s="14"/>
      <c r="G54" s="9"/>
      <c r="H54" s="9"/>
    </row>
    <row r="55" spans="1:9" s="11" customFormat="1" ht="23.5" customHeight="1" x14ac:dyDescent="0.3">
      <c r="A55" s="7" t="s">
        <v>61</v>
      </c>
      <c r="B55" s="13" t="s">
        <v>62</v>
      </c>
      <c r="C55" s="14">
        <f t="shared" ref="C55" si="11">C56+C57</f>
        <v>123265000000</v>
      </c>
      <c r="D55" s="14">
        <f>D56+D57</f>
        <v>123265000000</v>
      </c>
      <c r="E55" s="14">
        <f t="shared" ref="E55" si="12">E56+E57</f>
        <v>47958887000</v>
      </c>
      <c r="F55" s="14">
        <f>F56+F57</f>
        <v>47958887000</v>
      </c>
      <c r="G55" s="9">
        <f t="shared" si="4"/>
        <v>38.907140713097796</v>
      </c>
      <c r="H55" s="9">
        <f t="shared" si="4"/>
        <v>38.907140713097796</v>
      </c>
    </row>
    <row r="56" spans="1:9" ht="23.5" customHeight="1" x14ac:dyDescent="0.35">
      <c r="A56" s="4">
        <v>1</v>
      </c>
      <c r="B56" s="5" t="s">
        <v>63</v>
      </c>
      <c r="C56" s="20">
        <v>120663000000</v>
      </c>
      <c r="D56" s="20">
        <v>120663000000</v>
      </c>
      <c r="E56" s="15">
        <v>30165000000</v>
      </c>
      <c r="F56" s="15">
        <v>30165000000</v>
      </c>
      <c r="G56" s="16">
        <f t="shared" si="4"/>
        <v>24.999378434151314</v>
      </c>
      <c r="H56" s="16">
        <f t="shared" si="4"/>
        <v>24.999378434151314</v>
      </c>
    </row>
    <row r="57" spans="1:9" ht="23.5" customHeight="1" x14ac:dyDescent="0.35">
      <c r="A57" s="4">
        <v>2</v>
      </c>
      <c r="B57" s="5" t="s">
        <v>64</v>
      </c>
      <c r="C57" s="20">
        <v>2602000000</v>
      </c>
      <c r="D57" s="20">
        <f>C57</f>
        <v>2602000000</v>
      </c>
      <c r="E57" s="15">
        <v>17793887000</v>
      </c>
      <c r="F57" s="15">
        <f>E57</f>
        <v>17793887000</v>
      </c>
      <c r="G57" s="16">
        <f t="shared" si="4"/>
        <v>683.85422751729436</v>
      </c>
      <c r="H57" s="16">
        <f t="shared" si="4"/>
        <v>683.85422751729436</v>
      </c>
    </row>
  </sheetData>
  <mergeCells count="12">
    <mergeCell ref="A29:A30"/>
    <mergeCell ref="B29:B30"/>
    <mergeCell ref="C29:D29"/>
    <mergeCell ref="E29:F29"/>
    <mergeCell ref="G29:H29"/>
    <mergeCell ref="A5:A6"/>
    <mergeCell ref="B5:B6"/>
    <mergeCell ref="A1:B1"/>
    <mergeCell ref="G1:H1"/>
    <mergeCell ref="A2:H2"/>
    <mergeCell ref="A3:H3"/>
    <mergeCell ref="G4:H4"/>
  </mergeCells>
  <pageMargins left="0.25" right="0.25" top="0.5" bottom="0.5" header="0.3" footer="0.3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G10" sqref="G10"/>
    </sheetView>
  </sheetViews>
  <sheetFormatPr defaultColWidth="9.453125" defaultRowHeight="15.5" x14ac:dyDescent="0.35"/>
  <cols>
    <col min="1" max="1" width="6.26953125" style="22" customWidth="1"/>
    <col min="2" max="2" width="62.6328125" style="22" customWidth="1"/>
    <col min="3" max="3" width="27.90625" style="22" customWidth="1"/>
    <col min="4" max="4" width="26.26953125" style="22" customWidth="1"/>
    <col min="5" max="5" width="12.26953125" style="22" customWidth="1"/>
    <col min="6" max="6" width="9.453125" style="22"/>
    <col min="7" max="7" width="13.54296875" style="22" bestFit="1" customWidth="1"/>
    <col min="8" max="8" width="11.36328125" style="22" bestFit="1" customWidth="1"/>
    <col min="9" max="16384" width="9.453125" style="22"/>
  </cols>
  <sheetData>
    <row r="1" spans="1:8" ht="15.5" customHeight="1" x14ac:dyDescent="0.35">
      <c r="A1" s="64"/>
      <c r="B1" s="64"/>
      <c r="E1" s="3" t="s">
        <v>65</v>
      </c>
    </row>
    <row r="2" spans="1:8" ht="22" customHeight="1" x14ac:dyDescent="0.35">
      <c r="A2" s="65" t="s">
        <v>94</v>
      </c>
      <c r="B2" s="65"/>
      <c r="C2" s="65"/>
      <c r="D2" s="65"/>
      <c r="E2" s="65"/>
    </row>
    <row r="3" spans="1:8" ht="22" customHeight="1" x14ac:dyDescent="0.35">
      <c r="A3" s="66" t="s">
        <v>93</v>
      </c>
      <c r="B3" s="66"/>
      <c r="C3" s="66"/>
      <c r="D3" s="66"/>
      <c r="E3" s="66"/>
    </row>
    <row r="4" spans="1:8" ht="15.5" customHeight="1" x14ac:dyDescent="0.35">
      <c r="C4" s="21"/>
      <c r="D4" s="67" t="s">
        <v>97</v>
      </c>
      <c r="E4" s="67"/>
    </row>
    <row r="5" spans="1:8" s="23" customFormat="1" ht="23" customHeight="1" x14ac:dyDescent="0.35">
      <c r="A5" s="68" t="s">
        <v>34</v>
      </c>
      <c r="B5" s="68" t="s">
        <v>35</v>
      </c>
      <c r="C5" s="69" t="s">
        <v>66</v>
      </c>
      <c r="D5" s="69" t="s">
        <v>99</v>
      </c>
      <c r="E5" s="69" t="s">
        <v>37</v>
      </c>
    </row>
    <row r="6" spans="1:8" s="23" customFormat="1" ht="19.5" customHeight="1" x14ac:dyDescent="0.35">
      <c r="A6" s="68"/>
      <c r="B6" s="68"/>
      <c r="C6" s="70"/>
      <c r="D6" s="70"/>
      <c r="E6" s="70" t="s">
        <v>67</v>
      </c>
    </row>
    <row r="7" spans="1:8" ht="25" customHeight="1" x14ac:dyDescent="0.35">
      <c r="A7" s="24" t="s">
        <v>40</v>
      </c>
      <c r="B7" s="24" t="s">
        <v>41</v>
      </c>
      <c r="C7" s="24">
        <v>1</v>
      </c>
      <c r="D7" s="24">
        <v>2</v>
      </c>
      <c r="E7" s="24" t="s">
        <v>118</v>
      </c>
    </row>
    <row r="8" spans="1:8" s="23" customFormat="1" ht="28" customHeight="1" x14ac:dyDescent="0.35">
      <c r="A8" s="25"/>
      <c r="B8" s="25" t="s">
        <v>68</v>
      </c>
      <c r="C8" s="26">
        <f>C9+C30</f>
        <v>164052000000</v>
      </c>
      <c r="D8" s="26">
        <f>D9+D30</f>
        <v>26221164078</v>
      </c>
      <c r="E8" s="27">
        <f>D8/C8%</f>
        <v>15.983446759564041</v>
      </c>
      <c r="H8" s="28"/>
    </row>
    <row r="9" spans="1:8" s="23" customFormat="1" ht="28" customHeight="1" x14ac:dyDescent="0.35">
      <c r="A9" s="25" t="s">
        <v>40</v>
      </c>
      <c r="B9" s="29" t="s">
        <v>69</v>
      </c>
      <c r="C9" s="26">
        <f>C10+C14+C29</f>
        <v>161450000000</v>
      </c>
      <c r="D9" s="26">
        <f>D10+D14+D29</f>
        <v>25511458078</v>
      </c>
      <c r="E9" s="27">
        <f t="shared" ref="E9:E29" si="0">D9/C9%</f>
        <v>15.801460562403221</v>
      </c>
    </row>
    <row r="10" spans="1:8" s="23" customFormat="1" ht="28" customHeight="1" x14ac:dyDescent="0.35">
      <c r="A10" s="25" t="s">
        <v>43</v>
      </c>
      <c r="B10" s="30" t="s">
        <v>70</v>
      </c>
      <c r="C10" s="26">
        <f>SUM(C11:C13)</f>
        <v>13276000000</v>
      </c>
      <c r="D10" s="26">
        <f>D11+D12+D13</f>
        <v>0</v>
      </c>
      <c r="E10" s="27">
        <f t="shared" si="0"/>
        <v>0</v>
      </c>
      <c r="G10" s="28"/>
    </row>
    <row r="11" spans="1:8" ht="28" customHeight="1" x14ac:dyDescent="0.35">
      <c r="A11" s="24">
        <v>1</v>
      </c>
      <c r="B11" s="31" t="s">
        <v>71</v>
      </c>
      <c r="C11" s="32">
        <v>12187000000</v>
      </c>
      <c r="D11" s="32"/>
      <c r="E11" s="33">
        <f t="shared" si="0"/>
        <v>0</v>
      </c>
    </row>
    <row r="12" spans="1:8" ht="28" customHeight="1" x14ac:dyDescent="0.35">
      <c r="A12" s="24">
        <v>2</v>
      </c>
      <c r="B12" s="31" t="s">
        <v>72</v>
      </c>
      <c r="C12" s="32">
        <v>425000000</v>
      </c>
      <c r="D12" s="32"/>
      <c r="E12" s="33"/>
    </row>
    <row r="13" spans="1:8" ht="33.5" customHeight="1" x14ac:dyDescent="0.35">
      <c r="A13" s="24">
        <v>3</v>
      </c>
      <c r="B13" s="31" t="s">
        <v>73</v>
      </c>
      <c r="C13" s="32">
        <v>664000000</v>
      </c>
      <c r="D13" s="32"/>
      <c r="E13" s="33"/>
    </row>
    <row r="14" spans="1:8" s="23" customFormat="1" ht="28" customHeight="1" x14ac:dyDescent="0.35">
      <c r="A14" s="25" t="s">
        <v>57</v>
      </c>
      <c r="B14" s="30" t="s">
        <v>74</v>
      </c>
      <c r="C14" s="26">
        <f>SUM(C15:C28)</f>
        <v>144236000000</v>
      </c>
      <c r="D14" s="26">
        <f>SUM(D15:D28)</f>
        <v>25511458078</v>
      </c>
      <c r="E14" s="27">
        <f t="shared" si="0"/>
        <v>17.687302807898167</v>
      </c>
    </row>
    <row r="15" spans="1:8" ht="28" customHeight="1" x14ac:dyDescent="0.35">
      <c r="A15" s="24">
        <v>1</v>
      </c>
      <c r="B15" s="31" t="s">
        <v>75</v>
      </c>
      <c r="C15" s="32">
        <v>25122631000</v>
      </c>
      <c r="D15" s="35">
        <v>5017248103</v>
      </c>
      <c r="E15" s="33">
        <f t="shared" si="0"/>
        <v>19.971029718185168</v>
      </c>
    </row>
    <row r="16" spans="1:8" ht="28" customHeight="1" x14ac:dyDescent="0.35">
      <c r="A16" s="24">
        <v>2</v>
      </c>
      <c r="B16" s="31" t="s">
        <v>76</v>
      </c>
      <c r="C16" s="32">
        <v>2725000000</v>
      </c>
      <c r="D16" s="35">
        <v>244169651</v>
      </c>
      <c r="E16" s="33">
        <f t="shared" si="0"/>
        <v>8.9603541651376144</v>
      </c>
    </row>
    <row r="17" spans="1:5" s="34" customFormat="1" ht="28" customHeight="1" x14ac:dyDescent="0.35">
      <c r="A17" s="24">
        <v>3</v>
      </c>
      <c r="B17" s="31" t="s">
        <v>77</v>
      </c>
      <c r="C17" s="32">
        <v>3795000000</v>
      </c>
      <c r="D17" s="35">
        <v>462805200</v>
      </c>
      <c r="E17" s="33">
        <f t="shared" si="0"/>
        <v>12.195130434782609</v>
      </c>
    </row>
    <row r="18" spans="1:5" ht="28" customHeight="1" x14ac:dyDescent="0.35">
      <c r="A18" s="24">
        <v>4</v>
      </c>
      <c r="B18" s="31" t="s">
        <v>78</v>
      </c>
      <c r="C18" s="35">
        <v>90155000000</v>
      </c>
      <c r="D18" s="35">
        <v>17374556164</v>
      </c>
      <c r="E18" s="33">
        <f t="shared" si="0"/>
        <v>19.271871958294049</v>
      </c>
    </row>
    <row r="19" spans="1:5" ht="35" customHeight="1" x14ac:dyDescent="0.35">
      <c r="A19" s="24">
        <v>5</v>
      </c>
      <c r="B19" s="31" t="s">
        <v>79</v>
      </c>
      <c r="C19" s="32">
        <v>1428000000</v>
      </c>
      <c r="D19" s="35"/>
      <c r="E19" s="33"/>
    </row>
    <row r="20" spans="1:5" s="34" customFormat="1" ht="28" customHeight="1" x14ac:dyDescent="0.35">
      <c r="A20" s="24">
        <v>6</v>
      </c>
      <c r="B20" s="31" t="s">
        <v>80</v>
      </c>
      <c r="C20" s="32">
        <v>484000000</v>
      </c>
      <c r="D20" s="35">
        <v>1333207984</v>
      </c>
      <c r="E20" s="33">
        <f t="shared" si="0"/>
        <v>275.4561950413223</v>
      </c>
    </row>
    <row r="21" spans="1:5" ht="28" customHeight="1" x14ac:dyDescent="0.35">
      <c r="A21" s="24">
        <v>7</v>
      </c>
      <c r="B21" s="31" t="s">
        <v>81</v>
      </c>
      <c r="C21" s="32">
        <v>454000000</v>
      </c>
      <c r="D21" s="35">
        <v>61335000</v>
      </c>
      <c r="E21" s="33">
        <f t="shared" si="0"/>
        <v>13.509911894273127</v>
      </c>
    </row>
    <row r="22" spans="1:5" ht="28" customHeight="1" x14ac:dyDescent="0.35">
      <c r="A22" s="24">
        <v>8</v>
      </c>
      <c r="B22" s="31" t="s">
        <v>82</v>
      </c>
      <c r="C22" s="32">
        <v>454000000</v>
      </c>
      <c r="D22" s="35"/>
      <c r="E22" s="33">
        <f t="shared" si="0"/>
        <v>0</v>
      </c>
    </row>
    <row r="23" spans="1:5" ht="28" customHeight="1" x14ac:dyDescent="0.35">
      <c r="A23" s="24">
        <v>9</v>
      </c>
      <c r="B23" s="31" t="s">
        <v>83</v>
      </c>
      <c r="C23" s="32">
        <v>162000000</v>
      </c>
      <c r="D23" s="35"/>
      <c r="E23" s="33">
        <f t="shared" si="0"/>
        <v>0</v>
      </c>
    </row>
    <row r="24" spans="1:5" s="34" customFormat="1" ht="28" customHeight="1" x14ac:dyDescent="0.35">
      <c r="A24" s="24">
        <v>10</v>
      </c>
      <c r="B24" s="31" t="s">
        <v>84</v>
      </c>
      <c r="C24" s="32">
        <v>1072000000</v>
      </c>
      <c r="D24" s="35">
        <v>2500000</v>
      </c>
      <c r="E24" s="33">
        <f t="shared" si="0"/>
        <v>0.2332089552238806</v>
      </c>
    </row>
    <row r="25" spans="1:5" ht="28" customHeight="1" x14ac:dyDescent="0.35">
      <c r="A25" s="24">
        <v>11</v>
      </c>
      <c r="B25" s="31" t="s">
        <v>85</v>
      </c>
      <c r="C25" s="32">
        <v>8855000000</v>
      </c>
      <c r="D25" s="35">
        <v>109644276</v>
      </c>
      <c r="E25" s="33">
        <f t="shared" si="0"/>
        <v>1.238218814229249</v>
      </c>
    </row>
    <row r="26" spans="1:5" ht="28" customHeight="1" x14ac:dyDescent="0.35">
      <c r="A26" s="24">
        <v>12</v>
      </c>
      <c r="B26" s="31" t="s">
        <v>86</v>
      </c>
      <c r="C26" s="32">
        <v>8358000000</v>
      </c>
      <c r="D26" s="35">
        <f>1615697700-709706000</f>
        <v>905991700</v>
      </c>
      <c r="E26" s="33">
        <f t="shared" si="0"/>
        <v>10.839814548935152</v>
      </c>
    </row>
    <row r="27" spans="1:5" ht="28" customHeight="1" x14ac:dyDescent="0.35">
      <c r="A27" s="24">
        <v>13</v>
      </c>
      <c r="B27" s="31" t="s">
        <v>87</v>
      </c>
      <c r="C27" s="32">
        <v>461369000</v>
      </c>
      <c r="D27" s="35"/>
      <c r="E27" s="33"/>
    </row>
    <row r="28" spans="1:5" ht="28" customHeight="1" x14ac:dyDescent="0.35">
      <c r="A28" s="24">
        <v>14</v>
      </c>
      <c r="B28" s="31" t="s">
        <v>88</v>
      </c>
      <c r="C28" s="32">
        <v>710000000</v>
      </c>
      <c r="D28" s="35"/>
      <c r="E28" s="33">
        <f t="shared" si="0"/>
        <v>0</v>
      </c>
    </row>
    <row r="29" spans="1:5" s="23" customFormat="1" ht="28" customHeight="1" x14ac:dyDescent="0.35">
      <c r="A29" s="25" t="s">
        <v>59</v>
      </c>
      <c r="B29" s="30" t="s">
        <v>89</v>
      </c>
      <c r="C29" s="26">
        <v>3938000000</v>
      </c>
      <c r="D29" s="35"/>
      <c r="E29" s="27">
        <f t="shared" si="0"/>
        <v>0</v>
      </c>
    </row>
    <row r="30" spans="1:5" s="23" customFormat="1" ht="28" customHeight="1" x14ac:dyDescent="0.35">
      <c r="A30" s="7" t="s">
        <v>41</v>
      </c>
      <c r="B30" s="13" t="s">
        <v>90</v>
      </c>
      <c r="C30" s="19">
        <v>2602000000</v>
      </c>
      <c r="D30" s="19">
        <v>709706000</v>
      </c>
      <c r="E30" s="33"/>
    </row>
  </sheetData>
  <mergeCells count="9">
    <mergeCell ref="A1:B1"/>
    <mergeCell ref="A2:E2"/>
    <mergeCell ref="A3:E3"/>
    <mergeCell ref="D4:E4"/>
    <mergeCell ref="A5:A6"/>
    <mergeCell ref="B5:B6"/>
    <mergeCell ref="C5:C6"/>
    <mergeCell ref="D5:D6"/>
    <mergeCell ref="E5:E6"/>
  </mergeCells>
  <pageMargins left="0.5" right="0.25" top="0.5" bottom="0.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Cân đối NS</vt:lpstr>
      <vt:lpstr>Thu NS</vt:lpstr>
      <vt:lpstr>Chi 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2026-04-14T07:33:46Z</cp:lastPrinted>
  <dcterms:created xsi:type="dcterms:W3CDTF">2026-04-13T09:09:06Z</dcterms:created>
  <dcterms:modified xsi:type="dcterms:W3CDTF">2026-04-14T07:38:28Z</dcterms:modified>
</cp:coreProperties>
</file>